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005\ОТДЕЛ МБТи СП\РРО\2021 год\Предварительный РРО на 01.04.2021\РРО для распечатки, размещения на сайт\"/>
    </mc:Choice>
  </mc:AlternateContent>
  <bookViews>
    <workbookView xWindow="-15" yWindow="4890" windowWidth="19440" windowHeight="4815"/>
  </bookViews>
  <sheets>
    <sheet name="Расх. обязательства_1" sheetId="1" r:id="rId1"/>
  </sheets>
  <definedNames>
    <definedName name="_xlnm._FilterDatabase" localSheetId="0" hidden="1">'Расх. обязательства_1'!$A$13:$S$280</definedName>
    <definedName name="Z_A815C8EF_F500_439D_AE2D_1EA45DE69CA7_.wvu.Cols" localSheetId="0" hidden="1">'Расх. обязательства_1'!$B:$C,'Расх. обязательства_1'!#REF!</definedName>
    <definedName name="Z_A815C8EF_F500_439D_AE2D_1EA45DE69CA7_.wvu.FilterData" localSheetId="0" hidden="1">'Расх. обязательства_1'!$A$14:$S$280</definedName>
    <definedName name="Z_A815C8EF_F500_439D_AE2D_1EA45DE69CA7_.wvu.PrintTitles" localSheetId="0" hidden="1">'Расх. обязательства_1'!$10:$13</definedName>
    <definedName name="Z_A815C8EF_F500_439D_AE2D_1EA45DE69CA7_.wvu.Rows" localSheetId="0" hidden="1">'Расх. обязательства_1'!$2:$5</definedName>
    <definedName name="_xlnm.Print_Titles" localSheetId="0">'Расх. обязательства_1'!$10:$13</definedName>
  </definedNames>
  <calcPr calcId="152511"/>
  <customWorkbookViews>
    <customWorkbookView name="Горшенко Алена Олеговна - Личное представление" guid="{A815C8EF-F500-439D-AE2D-1EA45DE69CA7}" mergeInterval="0" personalView="1" maximized="1" windowWidth="1676" windowHeight="719" activeSheetId="1"/>
  </customWorkbookViews>
</workbook>
</file>

<file path=xl/calcChain.xml><?xml version="1.0" encoding="utf-8"?>
<calcChain xmlns="http://schemas.openxmlformats.org/spreadsheetml/2006/main">
  <c r="N742" i="1" l="1"/>
  <c r="M742" i="1"/>
  <c r="N743" i="1"/>
  <c r="M743" i="1"/>
  <c r="N741" i="1"/>
  <c r="M741" i="1"/>
  <c r="N740" i="1"/>
  <c r="M740" i="1"/>
  <c r="N739" i="1"/>
  <c r="M739" i="1"/>
  <c r="N738" i="1"/>
  <c r="M738" i="1"/>
  <c r="N737" i="1"/>
  <c r="M737" i="1"/>
  <c r="N736" i="1"/>
  <c r="N744" i="1" s="1"/>
  <c r="N734" i="1" s="1"/>
  <c r="M736" i="1"/>
  <c r="M744" i="1" l="1"/>
  <c r="M734" i="1" s="1"/>
  <c r="M283" i="1"/>
  <c r="N283" i="1"/>
  <c r="P283" i="1"/>
  <c r="Q283" i="1"/>
  <c r="R283" i="1"/>
  <c r="P274" i="1" l="1"/>
  <c r="M114" i="1" l="1"/>
  <c r="N114" i="1"/>
  <c r="O114" i="1"/>
  <c r="P114" i="1"/>
  <c r="Q114" i="1"/>
  <c r="R114" i="1"/>
  <c r="R75" i="1" l="1"/>
  <c r="Q75" i="1"/>
  <c r="P75" i="1"/>
  <c r="R253" i="1" l="1"/>
  <c r="Q253" i="1"/>
  <c r="P253" i="1"/>
  <c r="P196" i="1"/>
  <c r="R196" i="1"/>
  <c r="Q196" i="1"/>
  <c r="R241" i="1"/>
  <c r="Q241" i="1"/>
  <c r="R204" i="1"/>
  <c r="Q204" i="1"/>
  <c r="P204" i="1"/>
  <c r="R187" i="1"/>
  <c r="Q187" i="1"/>
  <c r="P187" i="1"/>
  <c r="R274" i="1" l="1"/>
  <c r="Q274" i="1"/>
  <c r="O274" i="1"/>
  <c r="N274" i="1"/>
  <c r="M274" i="1"/>
  <c r="R260" i="1"/>
  <c r="Q260" i="1"/>
  <c r="P260" i="1"/>
  <c r="O260" i="1"/>
  <c r="N260" i="1"/>
  <c r="M260" i="1"/>
  <c r="R258" i="1"/>
  <c r="Q258" i="1"/>
  <c r="P258" i="1"/>
  <c r="O258" i="1"/>
  <c r="N258" i="1"/>
  <c r="M258" i="1"/>
  <c r="R256" i="1"/>
  <c r="Q256" i="1"/>
  <c r="P256" i="1"/>
  <c r="O256" i="1"/>
  <c r="N256" i="1"/>
  <c r="M256" i="1"/>
  <c r="R254" i="1"/>
  <c r="Q254" i="1"/>
  <c r="P254" i="1"/>
  <c r="O254" i="1"/>
  <c r="N254" i="1"/>
  <c r="M254" i="1"/>
  <c r="R252" i="1"/>
  <c r="Q252" i="1"/>
  <c r="P252" i="1"/>
  <c r="O252" i="1"/>
  <c r="N252" i="1"/>
  <c r="M252" i="1"/>
  <c r="R250" i="1"/>
  <c r="Q250" i="1"/>
  <c r="P250" i="1"/>
  <c r="O250" i="1"/>
  <c r="N250" i="1"/>
  <c r="M250" i="1"/>
  <c r="R248" i="1"/>
  <c r="Q248" i="1"/>
  <c r="P248" i="1"/>
  <c r="O248" i="1"/>
  <c r="N248" i="1"/>
  <c r="M248" i="1"/>
  <c r="R246" i="1"/>
  <c r="Q246" i="1"/>
  <c r="P246" i="1"/>
  <c r="O246" i="1"/>
  <c r="N246" i="1"/>
  <c r="M246" i="1"/>
  <c r="R244" i="1"/>
  <c r="Q244" i="1"/>
  <c r="P244" i="1"/>
  <c r="O244" i="1"/>
  <c r="N244" i="1"/>
  <c r="M244" i="1"/>
  <c r="R238" i="1"/>
  <c r="Q238" i="1"/>
  <c r="P238" i="1"/>
  <c r="O238" i="1"/>
  <c r="N238" i="1"/>
  <c r="M238" i="1"/>
  <c r="R236" i="1"/>
  <c r="Q236" i="1"/>
  <c r="P236" i="1"/>
  <c r="O236" i="1"/>
  <c r="N236" i="1"/>
  <c r="M236" i="1"/>
  <c r="R234" i="1"/>
  <c r="Q234" i="1"/>
  <c r="P234" i="1"/>
  <c r="O234" i="1"/>
  <c r="N234" i="1"/>
  <c r="M234" i="1"/>
  <c r="R232" i="1"/>
  <c r="Q232" i="1"/>
  <c r="P232" i="1"/>
  <c r="O232" i="1"/>
  <c r="N232" i="1"/>
  <c r="M232" i="1"/>
  <c r="R230" i="1"/>
  <c r="Q230" i="1"/>
  <c r="P230" i="1"/>
  <c r="O230" i="1"/>
  <c r="N230" i="1"/>
  <c r="M230" i="1"/>
  <c r="R228" i="1"/>
  <c r="Q228" i="1"/>
  <c r="P228" i="1"/>
  <c r="O228" i="1"/>
  <c r="N228" i="1"/>
  <c r="M228" i="1"/>
  <c r="R226" i="1"/>
  <c r="Q226" i="1"/>
  <c r="P226" i="1"/>
  <c r="O226" i="1"/>
  <c r="N226" i="1"/>
  <c r="M226" i="1"/>
  <c r="R224" i="1"/>
  <c r="Q224" i="1"/>
  <c r="P224" i="1"/>
  <c r="O224" i="1"/>
  <c r="N224" i="1"/>
  <c r="M224" i="1"/>
  <c r="R222" i="1"/>
  <c r="Q222" i="1"/>
  <c r="P222" i="1"/>
  <c r="O222" i="1"/>
  <c r="N222" i="1"/>
  <c r="M222" i="1"/>
  <c r="R220" i="1"/>
  <c r="Q220" i="1"/>
  <c r="P220" i="1"/>
  <c r="O220" i="1"/>
  <c r="N220" i="1"/>
  <c r="M220" i="1"/>
  <c r="R218" i="1"/>
  <c r="Q218" i="1"/>
  <c r="P218" i="1"/>
  <c r="O218" i="1"/>
  <c r="N218" i="1"/>
  <c r="M218" i="1"/>
  <c r="R216" i="1"/>
  <c r="Q216" i="1"/>
  <c r="P216" i="1"/>
  <c r="O216" i="1"/>
  <c r="N216" i="1"/>
  <c r="M216" i="1"/>
  <c r="R214" i="1"/>
  <c r="Q214" i="1"/>
  <c r="P214" i="1"/>
  <c r="O214" i="1"/>
  <c r="N214" i="1"/>
  <c r="M214" i="1"/>
  <c r="R212" i="1"/>
  <c r="Q212" i="1"/>
  <c r="P212" i="1"/>
  <c r="O212" i="1"/>
  <c r="N212" i="1"/>
  <c r="M212" i="1"/>
  <c r="R210" i="1"/>
  <c r="Q210" i="1"/>
  <c r="P210" i="1"/>
  <c r="O210" i="1"/>
  <c r="N210" i="1"/>
  <c r="M210" i="1"/>
  <c r="R208" i="1"/>
  <c r="Q208" i="1"/>
  <c r="P208" i="1"/>
  <c r="O208" i="1"/>
  <c r="N208" i="1"/>
  <c r="M208" i="1"/>
  <c r="R201" i="1"/>
  <c r="Q201" i="1"/>
  <c r="P201" i="1"/>
  <c r="O201" i="1"/>
  <c r="N201" i="1"/>
  <c r="M201" i="1"/>
  <c r="R194" i="1"/>
  <c r="Q194" i="1"/>
  <c r="P194" i="1"/>
  <c r="O194" i="1"/>
  <c r="N194" i="1"/>
  <c r="M194" i="1"/>
  <c r="R192" i="1"/>
  <c r="Q192" i="1"/>
  <c r="P192" i="1"/>
  <c r="O192" i="1"/>
  <c r="N192" i="1"/>
  <c r="M192" i="1"/>
  <c r="R190" i="1"/>
  <c r="Q190" i="1"/>
  <c r="P190" i="1"/>
  <c r="O190" i="1"/>
  <c r="N190" i="1"/>
  <c r="M190" i="1"/>
  <c r="R188" i="1"/>
  <c r="Q188" i="1"/>
  <c r="P188" i="1"/>
  <c r="O188" i="1"/>
  <c r="N188" i="1"/>
  <c r="M188" i="1"/>
  <c r="R186" i="1"/>
  <c r="Q186" i="1"/>
  <c r="P186" i="1"/>
  <c r="O186" i="1"/>
  <c r="N186" i="1"/>
  <c r="M186" i="1"/>
  <c r="R180" i="1"/>
  <c r="Q180" i="1"/>
  <c r="P180" i="1"/>
  <c r="O180" i="1"/>
  <c r="N180" i="1"/>
  <c r="M180" i="1"/>
  <c r="R178" i="1"/>
  <c r="Q178" i="1"/>
  <c r="P178" i="1"/>
  <c r="O178" i="1"/>
  <c r="N178" i="1"/>
  <c r="M178" i="1"/>
  <c r="R167" i="1"/>
  <c r="Q167" i="1"/>
  <c r="P167" i="1"/>
  <c r="O167" i="1"/>
  <c r="N167" i="1"/>
  <c r="M167" i="1"/>
  <c r="R165" i="1"/>
  <c r="Q165" i="1"/>
  <c r="P165" i="1"/>
  <c r="O165" i="1"/>
  <c r="N165" i="1"/>
  <c r="M165" i="1"/>
  <c r="R154" i="1"/>
  <c r="Q154" i="1"/>
  <c r="P154" i="1"/>
  <c r="O154" i="1"/>
  <c r="N154" i="1"/>
  <c r="M154" i="1"/>
  <c r="R152" i="1"/>
  <c r="Q152" i="1"/>
  <c r="P152" i="1"/>
  <c r="O152" i="1"/>
  <c r="N152" i="1"/>
  <c r="M152" i="1"/>
  <c r="R150" i="1"/>
  <c r="Q150" i="1"/>
  <c r="P150" i="1"/>
  <c r="O150" i="1"/>
  <c r="N150" i="1"/>
  <c r="M150" i="1"/>
  <c r="R144" i="1"/>
  <c r="Q144" i="1"/>
  <c r="P144" i="1"/>
  <c r="O144" i="1"/>
  <c r="N144" i="1"/>
  <c r="M144" i="1"/>
  <c r="R142" i="1"/>
  <c r="Q142" i="1"/>
  <c r="P142" i="1"/>
  <c r="O142" i="1"/>
  <c r="N142" i="1"/>
  <c r="M142" i="1"/>
  <c r="R137" i="1"/>
  <c r="Q137" i="1"/>
  <c r="P137" i="1"/>
  <c r="O137" i="1"/>
  <c r="N137" i="1"/>
  <c r="M137" i="1"/>
  <c r="R128" i="1"/>
  <c r="Q128" i="1"/>
  <c r="P128" i="1"/>
  <c r="O128" i="1"/>
  <c r="N128" i="1"/>
  <c r="M128" i="1"/>
  <c r="R125" i="1"/>
  <c r="Q125" i="1"/>
  <c r="P125" i="1"/>
  <c r="O125" i="1"/>
  <c r="N125" i="1"/>
  <c r="M125" i="1"/>
  <c r="R123" i="1"/>
  <c r="Q123" i="1"/>
  <c r="P123" i="1"/>
  <c r="O123" i="1"/>
  <c r="N123" i="1"/>
  <c r="M123" i="1"/>
  <c r="R120" i="1"/>
  <c r="Q120" i="1"/>
  <c r="P120" i="1"/>
  <c r="O120" i="1"/>
  <c r="N120" i="1"/>
  <c r="M120" i="1"/>
  <c r="R111" i="1"/>
  <c r="Q111" i="1"/>
  <c r="P111" i="1"/>
  <c r="O111" i="1"/>
  <c r="N111" i="1"/>
  <c r="M111" i="1"/>
  <c r="R107" i="1"/>
  <c r="Q107" i="1"/>
  <c r="P107" i="1"/>
  <c r="O107" i="1"/>
  <c r="N107" i="1"/>
  <c r="M107" i="1"/>
  <c r="R103" i="1"/>
  <c r="Q103" i="1"/>
  <c r="P103" i="1"/>
  <c r="O103" i="1"/>
  <c r="N103" i="1"/>
  <c r="M103" i="1"/>
  <c r="R98" i="1"/>
  <c r="Q98" i="1"/>
  <c r="P98" i="1"/>
  <c r="O98" i="1"/>
  <c r="N98" i="1"/>
  <c r="M98" i="1"/>
  <c r="R92" i="1"/>
  <c r="Q92" i="1"/>
  <c r="P92" i="1"/>
  <c r="O92" i="1"/>
  <c r="N92" i="1"/>
  <c r="M92" i="1"/>
  <c r="R90" i="1"/>
  <c r="Q90" i="1"/>
  <c r="P90" i="1"/>
  <c r="O90" i="1"/>
  <c r="N90" i="1"/>
  <c r="M90" i="1"/>
  <c r="R88" i="1"/>
  <c r="Q88" i="1"/>
  <c r="P88" i="1"/>
  <c r="O88" i="1"/>
  <c r="N88" i="1"/>
  <c r="M88" i="1"/>
  <c r="R85" i="1"/>
  <c r="Q85" i="1"/>
  <c r="P85" i="1"/>
  <c r="O85" i="1"/>
  <c r="N85" i="1"/>
  <c r="M85" i="1"/>
  <c r="R81" i="1"/>
  <c r="Q81" i="1"/>
  <c r="P81" i="1"/>
  <c r="O81" i="1"/>
  <c r="N81" i="1"/>
  <c r="M81" i="1"/>
  <c r="R78" i="1"/>
  <c r="Q78" i="1"/>
  <c r="P78" i="1"/>
  <c r="O78" i="1"/>
  <c r="N78" i="1"/>
  <c r="M78" i="1"/>
  <c r="R73" i="1"/>
  <c r="Q73" i="1"/>
  <c r="P73" i="1"/>
  <c r="O73" i="1"/>
  <c r="N73" i="1"/>
  <c r="M73" i="1"/>
  <c r="R71" i="1"/>
  <c r="R287" i="1" s="1"/>
  <c r="Q71" i="1"/>
  <c r="Q287" i="1" s="1"/>
  <c r="P71" i="1"/>
  <c r="P287" i="1" s="1"/>
  <c r="O71" i="1"/>
  <c r="O287" i="1" s="1"/>
  <c r="N71" i="1"/>
  <c r="N287" i="1" s="1"/>
  <c r="M71" i="1"/>
  <c r="M287" i="1" s="1"/>
  <c r="R69" i="1"/>
  <c r="Q69" i="1"/>
  <c r="P69" i="1"/>
  <c r="O69" i="1"/>
  <c r="N69" i="1"/>
  <c r="M69" i="1"/>
  <c r="R67" i="1"/>
  <c r="Q67" i="1"/>
  <c r="P67" i="1"/>
  <c r="O67" i="1"/>
  <c r="N67" i="1"/>
  <c r="M67" i="1"/>
  <c r="R63" i="1"/>
  <c r="Q63" i="1"/>
  <c r="P63" i="1"/>
  <c r="O63" i="1"/>
  <c r="N63" i="1"/>
  <c r="M63" i="1"/>
  <c r="R58" i="1"/>
  <c r="Q58" i="1"/>
  <c r="P58" i="1"/>
  <c r="O58" i="1"/>
  <c r="N58" i="1"/>
  <c r="M58" i="1"/>
  <c r="R51" i="1"/>
  <c r="Q51" i="1"/>
  <c r="P51" i="1"/>
  <c r="O51" i="1"/>
  <c r="N51" i="1"/>
  <c r="M51" i="1"/>
  <c r="R49" i="1"/>
  <c r="Q49" i="1"/>
  <c r="P49" i="1"/>
  <c r="O49" i="1"/>
  <c r="N49" i="1"/>
  <c r="M49" i="1"/>
  <c r="R45" i="1"/>
  <c r="Q45" i="1"/>
  <c r="P45" i="1"/>
  <c r="O45" i="1"/>
  <c r="N45" i="1"/>
  <c r="M45" i="1"/>
  <c r="R42" i="1"/>
  <c r="Q42" i="1"/>
  <c r="P42" i="1"/>
  <c r="O42" i="1"/>
  <c r="N42" i="1"/>
  <c r="M42" i="1"/>
  <c r="R35" i="1"/>
  <c r="Q35" i="1"/>
  <c r="P35" i="1"/>
  <c r="O35" i="1"/>
  <c r="N35" i="1"/>
  <c r="M35" i="1"/>
  <c r="R33" i="1"/>
  <c r="Q33" i="1"/>
  <c r="P33" i="1"/>
  <c r="O33" i="1"/>
  <c r="N33" i="1"/>
  <c r="M33" i="1"/>
  <c r="R31" i="1"/>
  <c r="Q31" i="1"/>
  <c r="P31" i="1"/>
  <c r="O31" i="1"/>
  <c r="N31" i="1"/>
  <c r="M31" i="1"/>
  <c r="R29" i="1"/>
  <c r="Q29" i="1"/>
  <c r="P29" i="1"/>
  <c r="O29" i="1"/>
  <c r="N29" i="1"/>
  <c r="M29" i="1"/>
  <c r="R27" i="1"/>
  <c r="Q27" i="1"/>
  <c r="P27" i="1"/>
  <c r="O27" i="1"/>
  <c r="N27" i="1"/>
  <c r="M27" i="1"/>
  <c r="R20" i="1"/>
  <c r="Q20" i="1"/>
  <c r="P20" i="1"/>
  <c r="O20" i="1"/>
  <c r="N20" i="1"/>
  <c r="M20" i="1"/>
  <c r="R14" i="1"/>
  <c r="Q14" i="1"/>
  <c r="P14" i="1"/>
  <c r="O14" i="1"/>
  <c r="N14" i="1"/>
  <c r="M14" i="1"/>
  <c r="O276" i="1" l="1"/>
  <c r="M276" i="1"/>
  <c r="N276" i="1"/>
  <c r="Q276" i="1"/>
  <c r="P276" i="1"/>
  <c r="R276" i="1"/>
  <c r="R277" i="1" l="1"/>
  <c r="R735" i="1"/>
  <c r="M277" i="1"/>
  <c r="M735" i="1"/>
  <c r="Q277" i="1"/>
  <c r="Q735" i="1"/>
  <c r="P277" i="1"/>
  <c r="P735" i="1"/>
  <c r="N277" i="1"/>
  <c r="N735" i="1"/>
  <c r="O277" i="1"/>
  <c r="O735" i="1"/>
</calcChain>
</file>

<file path=xl/sharedStrings.xml><?xml version="1.0" encoding="utf-8"?>
<sst xmlns="http://schemas.openxmlformats.org/spreadsheetml/2006/main" count="2284" uniqueCount="561">
  <si>
    <t>расшифровка</t>
  </si>
  <si>
    <t>подпись</t>
  </si>
  <si>
    <t>Администрация Нижневартовского района (Департамент финансов)</t>
  </si>
  <si>
    <t>Главный распорядитель</t>
  </si>
  <si>
    <t/>
  </si>
  <si>
    <t>с 14.10.2015 по 31.12.2020</t>
  </si>
  <si>
    <t xml:space="preserve">подр. 4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</si>
  <si>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</si>
  <si>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Условно утвержденные расходы на первый и второй годы планового периода в соответствии с решением о местном бюджете муниципальног района</t>
  </si>
  <si>
    <t>с 01.01.2019 по 31.12.2030</t>
  </si>
  <si>
    <t>абз. 5-6 прил. 1</t>
  </si>
  <si>
    <t>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</si>
  <si>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Иные межбюджетные трансферты, предоставляемые из бюджета муниципального района, не связанные с заключением соглашений</t>
  </si>
  <si>
    <t>1) с 01.01.2019 по 31.12.2030; 
2) с 01.01.2019 по 31.12.2030</t>
  </si>
  <si>
    <t>1) абз. 4 прил. 1; 
2) абз. 5 прил. 1</t>
  </si>
  <si>
    <t>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2)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t>
  </si>
  <si>
    <t>01.01.2009 - не ограничен</t>
  </si>
  <si>
    <t>абз. 4 прил. 1</t>
  </si>
  <si>
    <t xml:space="preserve">ст. 3 </t>
  </si>
  <si>
    <t>Администрация Нижневартовского района (Отдел по физической культуре и спорту)</t>
  </si>
  <si>
    <t>п. 1 прил. 1</t>
  </si>
  <si>
    <t>Поддержка мер по обеспечению сбалансированности бюджетов поселений</t>
  </si>
  <si>
    <t>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</si>
  <si>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</si>
  <si>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с 17.11.2016 по 31.12.2022</t>
  </si>
  <si>
    <t xml:space="preserve">п. 2 ст. 2 </t>
  </si>
  <si>
    <t>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№79-ОЗ-оз</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</si>
  <si>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</si>
  <si>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t>
  </si>
  <si>
    <t>На государственную регистрацию актов гражданского состояния</t>
  </si>
  <si>
    <t>30.12.2007 - не ограничен</t>
  </si>
  <si>
    <t xml:space="preserve">ст. 2 </t>
  </si>
  <si>
    <t>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 от 20.12.2007 №180-оз</t>
  </si>
  <si>
    <t>На осуществление воинского учета на территориях, на которых отсутствуют структурные подразделения военных комиссариатов</t>
  </si>
  <si>
    <t>1) 01.01.2009 - не ограничен; 
2) 01.01.2009 - не ограничен</t>
  </si>
  <si>
    <t xml:space="preserve">2) ст. 5 </t>
  </si>
  <si>
    <t>по предоставлению дотаций на выравнивание бюджетной обеспеченности городских, сельских поселений, всего</t>
  </si>
  <si>
    <t>1) с 01.01.2019 по 31.12.2030; 
2) 01.09.2013 - не ограничен</t>
  </si>
  <si>
    <t xml:space="preserve">1) п. 4 прил. 1; 
2) ч. 4 ст. 65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</si>
  <si>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</si>
  <si>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Администрация Нижневартовского района (Управление образования и молодежной политики)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</si>
  <si>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</si>
  <si>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01.06.1993 - не ограничен</t>
  </si>
  <si>
    <t xml:space="preserve">ст. 33 разд. 7 </t>
  </si>
  <si>
    <t>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</si>
  <si>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</si>
  <si>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Администрация Нижневартовского района</t>
  </si>
  <si>
    <t>1) 23.11.2011 - не ограничен; 
2) с 01.01.2019 по 31.12.2030</t>
  </si>
  <si>
    <t>1) ч. 1 ст. 16 ; 
2) абз. 4 прил. 1</t>
  </si>
  <si>
    <t>1) Федеральный закон "Об основах охраны здоровья граждан в Российской Федерации (с изменениями и дополнениями)" от 21.11.2011 №323-фз; 
2)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</si>
  <si>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</si>
  <si>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</si>
  <si>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</si>
  <si>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</si>
  <si>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абз. 5 прил. 1</t>
  </si>
  <si>
    <t>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</si>
  <si>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</si>
  <si>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1) 10.02.2011 - не ограничен; 
2) с 01.01.2019 по 31.12.2030; 
3) с 01.01.2019 по 31.12.2030</t>
  </si>
  <si>
    <t>1) ст. 3 ; 
2) абз. 5 прил. 1; 
3) абз. 5 прил. 1</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</si>
  <si>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2018 - 2025 годы и на период до 2030 года" от 31.01.2011 №8-оз; 
2) 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26.10.2018 №2438; 
3) Постановление Правительства автономного округа "О государственной программе Ханты-Мансийского автономного округа - Югры "Устойчивое развитие коренных малочисленных народов Севера" от 05.10.2018 №350-п-п</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</si>
  <si>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</si>
  <si>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</si>
  <si>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 с 01.01.2006 по 01.01.2999; 
2) с 01.01.2019 по 31.12.2030</t>
  </si>
  <si>
    <t>1) ст. 7.4 гл. 2.2 ; 
2) п. 4 прил. 1</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</si>
  <si>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</si>
  <si>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на организацию и осуществление деятельности по опеке и попечительству</t>
  </si>
  <si>
    <t>01.01.2006 - не ограничен</t>
  </si>
  <si>
    <t xml:space="preserve">п. 5 ст. 1 гл. 1 </t>
  </si>
  <si>
    <t>Закон автономного округа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(ред. от 07.09.2016 г.)" от 12.10.2005 №74-оз</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</si>
  <si>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</si>
  <si>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01.07.2009 - не ограничен; 
2) 16.04.2015 - не ограничен</t>
  </si>
  <si>
    <t xml:space="preserve">1) п. 1 ст. 2 гл. 1 </t>
  </si>
  <si>
    <t>1) 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№86-оз-оз; 
2) Закон автономного округа "О внесении изменений в отдельные законы Ханты-Мансийского автономного округа-Югры в сфере защиты детей-сирот и детей, оставшихся без попечения родителей, лиц из числа детей-сирот и детей, оставшихся без попечения родителей, и иных лиц" от 16.04.2015 №34-оз-оз</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</si>
  <si>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</si>
  <si>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 с 01.01.2007 по 01.01.2999; 
2) с 01.01.2019 по 31.12.2030</t>
  </si>
  <si>
    <t>1) разд. 4 ; 
2) п. 4 прил. 1</t>
  </si>
  <si>
    <t>1) 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№2-оз-оз; 
2)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</si>
  <si>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</si>
  <si>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 xml:space="preserve">ст. 1 </t>
  </si>
  <si>
    <t>1) п. 4 прил. 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</si>
  <si>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</si>
  <si>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23.12.1996 - не ограничен</t>
  </si>
  <si>
    <t xml:space="preserve">п. 1 ст. 8 </t>
  </si>
  <si>
    <t>Федеральный закон "О дополнительных гарантиях по социальной поддержке детей-сирот и детей, оставшихся без попечения родителей (ред. от 03.07.2016 г.)" от 21.12.1996 №159-фз</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</si>
  <si>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</si>
  <si>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</si>
  <si>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</si>
  <si>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с 01.01.2012 по 31.12.2020</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</si>
  <si>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№57-оз-оз</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</si>
  <si>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</si>
  <si>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с 01.01.2011 по 31.12.2020; 
2) 01.07.2005 - не ограничен</t>
  </si>
  <si>
    <t xml:space="preserve">1) п. 2 ст. 2 </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</si>
  <si>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от 18.10.2011 №149-оз-оз; 
2) Закон автономного округа "Об архивном деле в Ханты-Мансийском автономном округе - Югре (в ред. от 31.03.2016 г.)" от 07.06.2005 №42-оз</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</si>
  <si>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</si>
  <si>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абз. 4 прил. 1; 
2) абз. 4 прил. 1</t>
  </si>
  <si>
    <t>1)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2)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t>
  </si>
  <si>
    <t>1) 28.01.2002 - не ограничен; 
2) 01.01.2021 - не ограничен; 
3) 01.01.2020 - не ограничен</t>
  </si>
  <si>
    <t xml:space="preserve">1) п. 1 ст. 3 ; 
2) п. 2 ; 
3) п. 1 </t>
  </si>
  <si>
    <t>1) Федеральный закон "О Всероссийской переписи населения (с изменениями на 02.07.2013 г.)" от 25.01.2002 №8-фз; 
2)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 
3) Постановление Правительства РФ "О порядке предоставления субвенций из федерального бюджета бюджетам субъектов Российской Федерации и бюджету г. Байконура на осуществление переданных полномочий Российской Федерации по подготовке и проведению Всероссийской переписи населения 2020 года" от 07.12.2019 №1616</t>
  </si>
  <si>
    <t>осуществление полномочий по проведению Всероссийской переписи населения 2020 года</t>
  </si>
  <si>
    <t>16.01.1995 - не ограничен</t>
  </si>
  <si>
    <t>Федеральный закон "О ветеранах" от 12.01.1995 №5-фз</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</si>
  <si>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</si>
  <si>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 08.06.2005 - не ограничен; 
2) 20.08.2004 - не ограничен</t>
  </si>
  <si>
    <t xml:space="preserve">2) ст. 2 </t>
  </si>
  <si>
    <t>1) Постановление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(ред. от 25.05.2016 г.)" от 23.05.2005 №320; 
2) Федеральный закон "О присяжных заседателях федеральных судов общей юрисдикции в Российской Федерации" от 20.08.2004 №113-ФЗ-фз</t>
  </si>
  <si>
    <t>по составлению списков кандидатов в присяжные заседатели</t>
  </si>
  <si>
    <t>1) 01.01.2009 - не ограничен; 
2) 20.11.1997 - не ограничен</t>
  </si>
  <si>
    <t xml:space="preserve">1) п. 1 ст. 7 </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</si>
  <si>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 
2) Федеральный закон "Об актах гражданского состояния (ред. от 30.03.2016 г.)" от 15.11.1997 №143-фз</t>
  </si>
  <si>
    <t>на государственную регистрацию актов гражданского состояния</t>
  </si>
  <si>
    <t>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№2437</t>
  </si>
  <si>
    <t>Иные дополнительные меры социальной поддержки и социальной помощи для отдельных категорий граждан</t>
  </si>
  <si>
    <t xml:space="preserve">п. 2 </t>
  </si>
  <si>
    <t>Администрация Нижневартовского района (Управление культуры)</t>
  </si>
  <si>
    <t>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26.10.2018 №2438</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</si>
  <si>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</si>
  <si>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</si>
  <si>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t>
  </si>
  <si>
    <t xml:space="preserve">1) п. 4 прил. 1; 
2) ч. 2.1 ст. 37 </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</si>
  <si>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</si>
  <si>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 xml:space="preserve">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</si>
  <si>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ст. 35,33 разд. 4 прил. 1</t>
  </si>
  <si>
    <t xml:space="preserve">п. 2.2 разд. 2 </t>
  </si>
  <si>
    <t>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</si>
  <si>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</si>
  <si>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27.12.1991 - не ограничен</t>
  </si>
  <si>
    <t xml:space="preserve">ст. 7 гл. 2 </t>
  </si>
  <si>
    <t>Федеральный закон "Закон РФ "О средствах массовой информации" (с изменениями и дополнениями)" от 27.12.1991 №2124-1-фз</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</si>
  <si>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</si>
  <si>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абз. 4 прил. 1; 
2) абз. 4-5 прил. 1</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</si>
  <si>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</si>
  <si>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 с 01.01.2019 по 31.12.2030; 
2) 01.01.2021 - не ограничен</t>
  </si>
  <si>
    <t>с 01.01.2014 по 31.12.2030</t>
  </si>
  <si>
    <t>прил. 2</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</si>
  <si>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</si>
  <si>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1) 01.01.2011 - не ограничен; 
2) с 01.01.2019 по 31.12.2030; 
3) 01.01.2021 - не ограничен; 
4) 01.01.2020 - не ограничен</t>
  </si>
  <si>
    <t xml:space="preserve">1) п. 1 разд. 1 ; 
2) п. 2.2 разд. 2 ; 
3) п. 2 ; 
4) п. 1 разд. 1 </t>
  </si>
  <si>
    <t>1)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23.12.2019 г.)" от 06.08.2010 №191-п; 
2)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3)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 
4)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в Ханты-Мансийском автономном округе – Югре" от 23.08.2019 №278-п</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</si>
  <si>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</si>
  <si>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 xml:space="preserve">1) п. 2.2 разд. 2 ; 
2) п. 2 </t>
  </si>
  <si>
    <t>1)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2)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</si>
  <si>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</si>
  <si>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</si>
  <si>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 01.01.2019 по 31.12.2030; 
2) с 01.01.2021 по 31.12.2030</t>
  </si>
  <si>
    <t>1) абз. 5 прил. 1</t>
  </si>
  <si>
    <t>1)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</si>
  <si>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создание условий для организации досуга и обеспечения жителей  поселения услугами организаций культуры</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</si>
  <si>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</si>
  <si>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абз. 4 прил. 1</t>
  </si>
  <si>
    <t>1) с 01.01.2014 по 31.12.2030; 
2) 01.01.2019 - не ограничен; 
3) с 01.01.2019 по 31.12.2030</t>
  </si>
  <si>
    <t>3) абз. 5 прил. 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</si>
  <si>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</si>
  <si>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01.01.2019 - не ограничен</t>
  </si>
  <si>
    <t>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t>
  </si>
  <si>
    <t>владение, пользование и распоряжение имуществом, находящимся в муниципальной собственности  поселения</t>
  </si>
  <si>
    <t>1) 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от 05.10.2018 №356-п-п;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</si>
  <si>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</si>
  <si>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</si>
  <si>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 абз. 5 прил. 1</t>
  </si>
  <si>
    <t>1) с 01.01.2019 по 31.12.2030; 
2) с 01.01.2018 по 31.12.2030</t>
  </si>
  <si>
    <t>1) абз. 4 прил. 1; 
2) прил. 1</t>
  </si>
  <si>
    <t>1)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 
2)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t>
  </si>
  <si>
    <t>организация проведения официальных физкультурно-оздоровительных и спортивных мероприятий муниципального района</t>
  </si>
  <si>
    <t>прил. 1</t>
  </si>
  <si>
    <t>1) с 01.01.2021 по 31.12.2030; 
2) с 01.01.2018 по 31.12.2030</t>
  </si>
  <si>
    <t>1)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 
2)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t>
  </si>
  <si>
    <t>обеспечение условий для развития на территории муниципального района физической культуры, школьного спорта и массового спорта</t>
  </si>
  <si>
    <t xml:space="preserve">1) абз. 4 прил. 1; 
2) абз. 5 </t>
  </si>
  <si>
    <t>1) 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26.10.2018 №2430; 
2) Постановление Правительства автономного округа "О государственной программе Ханты-Мансийского автономного округа - Югры "Развитие гражданского общества" от 05.10.2018 №355-п-п</t>
  </si>
  <si>
    <t>оказание поддержки социально ориентированным некоммерческим организациям, благотворительной деятельности и добровольчеству</t>
  </si>
  <si>
    <t xml:space="preserve">1) п. 2 </t>
  </si>
  <si>
    <t>содействие развитию малого и среднего предпринимательства</t>
  </si>
  <si>
    <t>создание условий для расширения рынка сельскохозяйственной продукции, сырья и продовольствия</t>
  </si>
  <si>
    <t>1)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2)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№351-п-п</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</si>
  <si>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</si>
  <si>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 абз. 4-5 ; 
2) абз. 4-5 прил. 1</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</si>
  <si>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</si>
  <si>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</si>
  <si>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 абз. 4-5 прил. 1; 
2) абз. 4-5 прил. 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</si>
  <si>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</si>
  <si>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</si>
  <si>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№338-п-п</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</si>
  <si>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</si>
  <si>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 01.01.2021 по 31.12.2030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</si>
  <si>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</si>
  <si>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</si>
  <si>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</si>
  <si>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</si>
  <si>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организация мероприятий межпоселенческого характера по охране окружающей среды</t>
  </si>
  <si>
    <t>организация охраны общественного порядка на территории муниципального района муниципальной милицией</t>
  </si>
  <si>
    <t>1)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2) Постановление Правительства автономного округа "О государственной программе Ханты-Мансийского автономного округа - Югры "Реализация государственной национальной политики и профилактика экстремизма" от 05.10.2018 №349-п-п</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</si>
  <si>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</si>
  <si>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№354-п-п</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</si>
  <si>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</si>
  <si>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2) 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№354-п-п</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</si>
  <si>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</si>
  <si>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</si>
  <si>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 xml:space="preserve">1) абз. 4 прил. 1; 
2) п. 7 разд. 2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</si>
  <si>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</si>
  <si>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 разд. 4 </t>
  </si>
  <si>
    <t>владение, пользование и распоряжение имуществом, находящимся в муниципальной собственности муниципального района</t>
  </si>
  <si>
    <t xml:space="preserve">разд. 2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</si>
  <si>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от 26.10.2018 №2448</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</si>
  <si>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</si>
  <si>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7-10</t>
  </si>
  <si>
    <t>второй год (прогноз)</t>
  </si>
  <si>
    <t>первый год (прогноз)</t>
  </si>
  <si>
    <t>Факт</t>
  </si>
  <si>
    <t>План</t>
  </si>
  <si>
    <t>Пр</t>
  </si>
  <si>
    <t>Рз</t>
  </si>
  <si>
    <t>Наименование</t>
  </si>
  <si>
    <t>Код</t>
  </si>
  <si>
    <t>Ведомство</t>
  </si>
  <si>
    <t>Плановый период</t>
  </si>
  <si>
    <t>Очередной финансовый год (прогноз)</t>
  </si>
  <si>
    <t>Текущий год</t>
  </si>
  <si>
    <t>Отчетный год</t>
  </si>
  <si>
    <t>Дата вступления в силу, срок действия</t>
  </si>
  <si>
    <t>Номер раздела, главы, статьи, части, пункта, подпункта, абзаца</t>
  </si>
  <si>
    <t>Реквизиты документа (вид, наименование, дата, номер)</t>
  </si>
  <si>
    <t>Объем ассигнований на исполнение расходного обязательства, тыс. рублей</t>
  </si>
  <si>
    <t>Нормативный правовой акт, договор, соглашение, устанавливающий расходное обязательство</t>
  </si>
  <si>
    <t>Код бюджетной классификации</t>
  </si>
  <si>
    <t>Наименование полномочия</t>
  </si>
  <si>
    <t>Код полномочия</t>
  </si>
  <si>
    <t>Код обязательства</t>
  </si>
  <si>
    <t>Реестр расходных обязательств Ямало-Ненецкого автономного округа</t>
  </si>
  <si>
    <t>д.б.</t>
  </si>
  <si>
    <t>отклонение</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</si>
  <si>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Закон автономного округа "Об образовании в Ханты-Мансийском автономном округе - Югре (ред. от 24.09.2020 г.)" от 01.07.2013 №68-оз</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</si>
  <si>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Федеральный закон "Об образовании в Российской Федерации (ред. от 24.03.2021 г.)" от 29.12.2012 №273-фз</t>
  </si>
  <si>
    <t>1) 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 
2)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t>
  </si>
  <si>
    <t>1) Постановление Правительства автономного округа "О государственной программе Ханты-Мансийского Автономного округа-Югры "О ГОСУДАРСТВЕННОЙ ПРОГРАММЕ ХАНТЫ-МАНСИЙСКОГО АВТОНОМНОГО
ОКРУГА - ЮГРЫ "РАЗВИТИЕ ЭКОНОМИЧЕСКОГО ПОТЕНЦИАЛА""от 5 октября 2018 г. N 336-п на 2019 - 2025 годы и на период до 2030 года.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</si>
  <si>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1) Постановление Правительства автономного округа "О государственной программе Ханты-Мансийского Автономного округа-Югры ЮГРЫ ОТ 5 ОКТЯБРЯ
2018 ГОДА N 344-П "О ГОСУДАРСТВЕННОЙ ПРОГРАММЕ
ХАНТЫ-МАНСИЙСКОГО АВТОНОМНОГО ОКРУГА - ЮГРЫ "РАЗВИТИЕ АГРОПРОМЫШЛЕННОГО КОМПЛЕКСА" на 2019 - 2025 годы и на период до 2030 года.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</si>
  <si>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1) с 01.01.2019 по 31.12.2030;                        2) с 01.01.2019 по 31.12.2030</t>
  </si>
  <si>
    <t xml:space="preserve">
3) ст. 16 ; 
5) п. 2 </t>
  </si>
  <si>
    <t>1) Федеральный закон "Федеральный Закон РФ "Об отходах производства и потребления" ((в редакции от 07.04.2020)" от 24.06.1998 №89-ФЗ-фз; 
2) Федеральный закон "Об охране окружающей среды" от 10.01.2002 №7-фз; 
3)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 
4) Постановление Правительства РФ "Об обращении с твердыми коммунальными отходами и внесении изменения в постановление Правительства Российской Федерации от 25 августа 2008 г. N 641" (вместе с "Правилами обращения с твердыми коммунальными отходами") (ред. от 15.12.2018)" от 12.11.2016 №1156; 
5)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</si>
  <si>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1) 24.06.1998 - не ограничен; 
2) 01.01.2002 - не ограничен; 
3) 22.06.2000 - не ограничен;  
4) 12.11.2016 - не ограничен; 
5) с 01.01.2019 по 31.12.2030</t>
  </si>
  <si>
    <t>1) Постановление Правительства автономного округа "О государственной программе Ханты-Мансийского Автономного округа-Югры ЮГРЫ ОТ 5 ОКТЯБРЯ
2018 ГОДА N 344-П "О ГОСУДАРСТВЕННОЙ ПРОГРАММЕ
ХАНТЫ-МАНСИЙСКОГО АВТОНОМНОГО ОКРУГА - ЮГРЫ "РАЗВИТИЕ АГРОПРОМЫШЛЕННОГО КОМПЛЕКСА" на 2019 - 2025 годы и на период до 2030 года.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</si>
  <si>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1) с 01.01.2019 по 31.12.2030;  
2) с 01.01.2019 по 31.12.2030</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</si>
  <si>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№114-оз-оз</t>
  </si>
  <si>
    <t>01.01.2008 - не ограничен</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</si>
  <si>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организации мероприятий при осуществлении деятельности по обращению с животными без владельцев" от 10.12.2019 №89-оз</t>
  </si>
  <si>
    <t>01.01.2020 - не ограничен</t>
  </si>
  <si>
    <t>сумма без формул</t>
  </si>
  <si>
    <t>первонач. откл-е</t>
  </si>
  <si>
    <t>Администрация Нижневартовского района (Управление культуры и спорта)</t>
  </si>
  <si>
    <t xml:space="preserve">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t>
  </si>
  <si>
    <t>1) абз. 4-5</t>
  </si>
  <si>
    <t>1) с 01.01.2019 по 31.12.2030</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</si>
  <si>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от 26.10.2018 №2448</t>
  </si>
  <si>
    <t xml:space="preserve">Администрация Нижневартовского района </t>
  </si>
  <si>
    <t>управление культуры и спорта</t>
  </si>
  <si>
    <t xml:space="preserve">Постановление Администрации муниципального образования 2457 26.10.2018 Об утверждении муниципальной программы «Развитие образования в Нижневартовском районе»     </t>
  </si>
  <si>
    <t xml:space="preserve">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 3) Постановление Администрации муниципального образования" Об утверждении муниципальной программы "Развитие образования в Нижневартовском районе" от 26.10.20218 № 2457. </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</si>
  <si>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t>
  </si>
  <si>
    <t>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26.10.2018 №2430</t>
  </si>
  <si>
    <t>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</si>
  <si>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Администрация Нижневартовского района (Управление градостроительства, развития жилищно-коммунального комплекса и энергетики)</t>
  </si>
  <si>
    <t>1)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2)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</si>
  <si>
    <t>1) с 01.01.2014 по 31.12.2030; 
2) с 01.01.2019 по 31.12.2030</t>
  </si>
  <si>
    <t>1) с 01.01.2014 по 31.12.2030; 
2)с 01.01.2019 по 31.12.2030</t>
  </si>
  <si>
    <t>ст. 35,33 разд. 4 прил. 2</t>
  </si>
  <si>
    <t>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№4520-2</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</si>
  <si>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t>
  </si>
  <si>
    <t xml:space="preserve">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t>
  </si>
  <si>
    <t>Главный распорядитель средств бюджета Нижневартовского района</t>
  </si>
  <si>
    <t xml:space="preserve">п. 3 ст. 184 гл. 21 разд. 7 </t>
  </si>
  <si>
    <t>Условно утвержденные расходы на первый и второй годы планового периода в соответствии с решением о местном бюджете сельского поселения</t>
  </si>
  <si>
    <t xml:space="preserve">подп. 1.1 подр. 1 </t>
  </si>
  <si>
    <t xml:space="preserve">Решение Совета депутатов поселения "О порядке перечисления межбюджетных трансфертов в бюджет Нижневартовского района из бюджета сельского поселения Ваховск на осуществление части полномочий по решению вопросов местного значения" от 03.09.2009 №70; 
</t>
  </si>
  <si>
    <t>обеспечение проживающих в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</si>
  <si>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составление и рассмотрение проекта бюджета сельского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сельского поселения</t>
  </si>
  <si>
    <t xml:space="preserve">разд. 4 </t>
  </si>
  <si>
    <t xml:space="preserve">ст. 4 </t>
  </si>
  <si>
    <t xml:space="preserve">Постановление Правительства автономного округа "О предоставлении в 2020 году бюджетам городских округов и муниципальных районов Ханты-Мансийского автономного округа – Югры дотаций на поддержку мер по обеспечению сбалансированности местных бюджетов  для  финансового обеспечения реализации мероприятий по закупке, хранению и доставке средств индивидуальной защиты и дезинфекции, средств для оборудования помещения (мест) для голосования и иных мероприятий, связанных с обеспечением санитарно-эпидемиологической безопасности при подготовке к проведению общеросси" от 17.06.2020 №249-п-п; 
</t>
  </si>
  <si>
    <t>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</si>
  <si>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на осуществление воинского учета на территориях, на которых отсутствуют структурные подразделения военных комиссариатов</t>
  </si>
  <si>
    <t xml:space="preserve">Указ Президента РФ "О мерах по обеспечению санитарно-эпидемиологического благополучия населения на территории Российской Федерации в связи с распространением новой коронавирусной инфекции (COVID-19)" от 02.04.2020 №239; 
</t>
  </si>
  <si>
    <t>п. 0 разд. 0 прил. 0</t>
  </si>
  <si>
    <t xml:space="preserve">Постановление Администрации поселения "Об утверждении Порядка предоставления субсидии управляющим организациям и товариществам собственников жилья в целях возмещения затрат на проведение мероприятий, связанных с профилактикой и распространением новой коронавирусной инфекции, вызванной СОVID-19, в том числе на проведение работ по дезинфекции подъездов многоквартирных домов, придомовой территории и иных мест общего пользования, осуществляемых управляющими организациями и товариществами собственников жилья на территории сельского поселения Ваховск" от 29.12.2020 №297; 
</t>
  </si>
  <si>
    <t xml:space="preserve">п. 3 разд. 1 </t>
  </si>
  <si>
    <t xml:space="preserve">Решение Совета депутатов поселения "Об утверждении положения о гарантиях и компенсациях для лиц проживающих в районах крайнего севера и месностях приравненным к районнам крайнего севера являющимися работниками организации финансируемых из бюджета сельского поселения Ваховск" от 24.04.2009 №48; 
</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</si>
  <si>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</si>
  <si>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 xml:space="preserve">абз. 5 подр. 1.1 разд. 1 </t>
  </si>
  <si>
    <t xml:space="preserve">Постановление Администрации поселения "Об оплате труда и социальной защищенности руководителя, специалистов, служащих и рабочих муниципального казкнного учреждения "Учреждение по материально-техническому обеспечению деятельности органов местного самоуправления" от 18.12.2012 №131; 
</t>
  </si>
  <si>
    <t xml:space="preserve">подп. 1.1 подр. 1.1 разд. 1 </t>
  </si>
  <si>
    <t xml:space="preserve">Постановление Администрации поселения "Об оплате труда и социальной защищенности руководителей, специалистов, служащих и рабочих муниципального бюджетного учреждения "Учреждение по материально-техническому обеспечению деятельности органов местного самоуправления" от 18.12.2012 №131; 
</t>
  </si>
  <si>
    <t xml:space="preserve">абз. 4 разд. 1 </t>
  </si>
  <si>
    <t xml:space="preserve">Решение Совета депутатов поселения "Об оплате труда, дополнительных гарантиях и компенсациях для лиц, замещающих должности муниципальной службы в муниципальном образовании сельское поселение Ваховск" от 30.05.2016 №146; 
</t>
  </si>
  <si>
    <t xml:space="preserve">п. 13 разд. 1 </t>
  </si>
  <si>
    <t>п. 1 прил. 2</t>
  </si>
  <si>
    <t xml:space="preserve">Постановление Администрации поселения "Об утверждении перечня программ сельского поселения Ваховск начинающих реализацию с 2014 года" от 23.10.2013 №149; 
</t>
  </si>
  <si>
    <t>п. 2 прил. 2</t>
  </si>
  <si>
    <t xml:space="preserve">подп. 1.2 п. 1 ст. 1 </t>
  </si>
  <si>
    <t xml:space="preserve">Решение Совета депутатов поселения "О порядке материально- технического и организационного обеспечения органов местного самоуправления сельского поселения Ваховск" от 15.05.2007 №21; 
</t>
  </si>
  <si>
    <t>п. 5 прил. 2</t>
  </si>
  <si>
    <t xml:space="preserve">Федеральный закон "Технический регламент о требованиях пожарной безопасности" от 22.07.2008 №123-фз; 
</t>
  </si>
  <si>
    <t>участие в предупреждении и ликвидации последствий чрезвычайных ситуаций в границах сельского поселения</t>
  </si>
  <si>
    <t xml:space="preserve">абз. 3 разд. 1 </t>
  </si>
  <si>
    <t xml:space="preserve">Решение Совета депутатов поселения "О муниципальном дорожном фонде с.п.Ваховск" от 29.04.2013 №206;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</si>
  <si>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</si>
  <si>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 5 ст. 1 гл. 2 разд. 2 </t>
  </si>
  <si>
    <t xml:space="preserve">Постановление Администрации поселения "Об утверждении порядка предоставления субсидий юридическим лицам (за исключением субсидий государственным (муниципальным) учреждениям ) индивидуальным предпринимателям, физическим лицам - производителям товаров, работ, услуг из бюджета сельского поселения Ваховск" от 26.09.2016 №231; 
</t>
  </si>
  <si>
    <t xml:space="preserve">Постановление Администрации поселения "Об утверждении Порядка предоставления субсидий организациям жилищно-коммунального хозяйства из бюджета поселения на текущий финансовый год, очередной финансовый год и плановый период" от 06.05.2013 №68; 
</t>
  </si>
  <si>
    <t xml:space="preserve">п. 3 </t>
  </si>
  <si>
    <t xml:space="preserve">Постановление Администрации поселения "Об утверждении муниципальной программы "Профилактика правонарушений в сфере общественного порядка в сельском поселении Ваховск на 2014-2020 годы" от 19.12.2013 №182; 
</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</si>
  <si>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</si>
  <si>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содействие в развитии сельскохозяйственного производства в сфере животноводства без учета  рыболовства и рыбоводства</t>
  </si>
  <si>
    <t xml:space="preserve">п. 9 разд. 3 </t>
  </si>
  <si>
    <t xml:space="preserve">Решение Совета депутатов поселения "Об  утверждении  Правил благоустройства территории сельского поселения Ваховск" от 28.08.2018 №258; 
</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</si>
  <si>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</si>
  <si>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 9 разд. 3 прил. 2</t>
  </si>
  <si>
    <t xml:space="preserve">Постановление Администрации поселения "О благоустройстве  озеленении и санитарной очистке территории сельского поселения Ваховск в весенне-летний период" от 20.04.2009 №23; 
</t>
  </si>
  <si>
    <t>обеспечение условий для развития на территории сельского поселения физической культуры, школьного спорта и массового спорта</t>
  </si>
  <si>
    <t xml:space="preserve">разд. 1-3 </t>
  </si>
  <si>
    <t xml:space="preserve">Постановление Администрации поселения "Об утверждении Положения об оплате и стимулировании труда работников культуры, искусства и кинематографии муниципального казенного учреждения Культурно-спортивный центр сельского поселения Ваховск" от 28.11.2013 №174; 
</t>
  </si>
  <si>
    <t>создание условий для организации досуга и обеспечения жителей сельского поселения услугами организаций культуры</t>
  </si>
  <si>
    <t xml:space="preserve">подп. 1.3 п. 1 ст. 1 </t>
  </si>
  <si>
    <t>создание условий для обеспечения жителей сельского поселения услугами связи, общественного питания, торговли и бытового обслуживания</t>
  </si>
  <si>
    <t xml:space="preserve">разд. 1 </t>
  </si>
  <si>
    <t xml:space="preserve">Решение Совета депутатов поселения "Об утверждении Порядка отчуждения жилых помещений, находящихся в собственности МО с.п.Ваховск" от 22.05.2012 №159; 
</t>
  </si>
  <si>
    <t>владение, пользование и распоряжение имуществом, находящимся в муниципальной собственности сельского поселения</t>
  </si>
  <si>
    <t xml:space="preserve">ст. 81 гл. 10 разд. 3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</si>
  <si>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</si>
  <si>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 xml:space="preserve">Решение Совета депутатов поселения "О бюджете сельского поселения Ларьяк на 2019 год и плановый период 2020 и 2021 годов" от 19.12.2018 №22; 
</t>
  </si>
  <si>
    <t xml:space="preserve">п. 1 разд. 2 </t>
  </si>
  <si>
    <t xml:space="preserve">Решение Совета депутатов поселения "Об утверждении порядка предоставления иных межбюджетных трансфертов из бюджета сельского поселения Ларьяк" от 26.12.2013 №16;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</si>
  <si>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</si>
  <si>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гл. 3 </t>
  </si>
  <si>
    <t xml:space="preserve">ст. 8 </t>
  </si>
  <si>
    <t xml:space="preserve">ст. 2-5 </t>
  </si>
  <si>
    <t xml:space="preserve">п. 1 </t>
  </si>
  <si>
    <t xml:space="preserve">ст. 34.2 </t>
  </si>
  <si>
    <t xml:space="preserve">п. 1 ст. 22 </t>
  </si>
  <si>
    <t xml:space="preserve">ст. 24 </t>
  </si>
  <si>
    <t xml:space="preserve">ст. 22 </t>
  </si>
  <si>
    <t xml:space="preserve">ст. 184 </t>
  </si>
  <si>
    <t xml:space="preserve">Постановление Администрации муниципального образования "Об утверждении муниципальной программы "Профилактика правонарушений в сфере общественного порядка в Нижневартовском районе на 2014–2019 годы" (с изменениями и дополнениями)" от 02.12.2013 №2542;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</si>
  <si>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</si>
  <si>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 xml:space="preserve">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02.12.2013 №2561;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</si>
  <si>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</si>
  <si>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 xml:space="preserve">Постановление Администрации муниципального образования "Муниципальная программа "Развитие транспортной системы Нижневартовского района" от 02.12.2013 №2561; 
</t>
  </si>
  <si>
    <t xml:space="preserve">п. 22 ст. 3 </t>
  </si>
  <si>
    <t xml:space="preserve">Решение Совета депутатов поселения "Об утверждении положения о Порядке владения, пользования и распоряжения муниципальной собственностью МО сельского поселения Ларьяк" от 22.09.2008 №29; 
</t>
  </si>
  <si>
    <t>утверждение правил благоустройства территории сельского поселения, осуществление контроля за их соблюдением</t>
  </si>
  <si>
    <t xml:space="preserve">п. 3 ст. 34.2 </t>
  </si>
  <si>
    <t xml:space="preserve">Постановление Администрации муниципального образования "Об утверждении муниципальной программы "Организация подготовки и проведения мероприятий посвященных 130-летию со дня образования деревни Чехломей" " от 22.03.2019 №56-п; 
</t>
  </si>
  <si>
    <t>формирование архивных фондов сельского поселения</t>
  </si>
  <si>
    <t xml:space="preserve">Постановление Администрации поселения "Об утверждении Перечня муниципальных программ  сельского поселения Ларьяк на 2014–2020 годы" от 21.10.2013 №140; 
</t>
  </si>
  <si>
    <t>прил. 5</t>
  </si>
  <si>
    <t xml:space="preserve">Решение Совета депутатов поселения "О бюджете сельского поселения Ларьяк на 2018 год и плановый период 2019-2020 годов" от 25.12.2017 №205; 
</t>
  </si>
  <si>
    <t>подр. 1 разд. 2 прил. 1</t>
  </si>
  <si>
    <t>прил. 3</t>
  </si>
  <si>
    <t>разд. 4 прил. 1</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</si>
  <si>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</si>
  <si>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разд. 3 прил. 1</t>
  </si>
  <si>
    <t xml:space="preserve">разд. 16 </t>
  </si>
  <si>
    <t>разд. 2 прил. 1</t>
  </si>
  <si>
    <t>разд. 16 прил. 1</t>
  </si>
  <si>
    <t xml:space="preserve">абз. 1 ч. 7 </t>
  </si>
  <si>
    <t>участие в организации деятельности по сбору (в том числе раздельному сбору) и транспортированию твердых коммунальных отходов</t>
  </si>
  <si>
    <t xml:space="preserve">Постановление Администрации поселения "Об утверждении муниципальной программы "Развитие транспортной системы сельского поселения Зайцева Речка" от 30.10.2018 №151; 
</t>
  </si>
  <si>
    <t>разд. 6 прил. 1</t>
  </si>
  <si>
    <t xml:space="preserve">Постановление Администрации поселения "Об утверждении порядка предоставления субсидий организациям жилищно-коммунального хозяйства" от 20.12.2010 №110; 
</t>
  </si>
  <si>
    <t>п. 3-4 прил. 1</t>
  </si>
  <si>
    <t xml:space="preserve">Постановление Главы поселения «Об утверждении муниципальной программы «Профилактика правонарушений в сфере общественного порядка в сельском поселении Зайцева Речка на 2014-2020 годы»» от 12.12.2013 №118; 
</t>
  </si>
  <si>
    <t xml:space="preserve">Постановление Администрации поселения "Об утверждении муниципальной программы "Жилищно-коммунальный комплекс и городская среда в сельском поселении Зайцева Речка" от 30.11.2018 №148; 
</t>
  </si>
  <si>
    <t>подр. 1 разд. 6 прил. 1</t>
  </si>
  <si>
    <t xml:space="preserve">Постановление Администрации поселения "Об утверждении Порядка предоставления субсидий организациям жилищно-комунального хозяйства из бюджета поселения на текущий финансовый год, очередной финансовый год и плановый период" от 20.12.2010 №110; 
</t>
  </si>
  <si>
    <t xml:space="preserve">разд. 3 </t>
  </si>
  <si>
    <t xml:space="preserve">гл. 1 </t>
  </si>
  <si>
    <t xml:space="preserve">ст. 3-3.1 </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</si>
  <si>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</si>
  <si>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 xml:space="preserve">п. 4 разд. 1 </t>
  </si>
  <si>
    <t>ст. 22 прил. 1</t>
  </si>
  <si>
    <t>осуществление мероприятий по обеспечению безопасности людей на водных объектах, охране их жизни и здоровья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</si>
  <si>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</si>
  <si>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 1 ст. 1 гл. 1 </t>
  </si>
  <si>
    <t xml:space="preserve">разд. 5 </t>
  </si>
  <si>
    <t>обеспечение первичных мер пожарной безопасности в границах населенных пунктов сельского поселения</t>
  </si>
  <si>
    <t xml:space="preserve">ст. 33 </t>
  </si>
  <si>
    <t>разд. 1 прил. 2</t>
  </si>
  <si>
    <t xml:space="preserve">п. 1-3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</si>
  <si>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</si>
  <si>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разд. 1 прил. 1</t>
  </si>
  <si>
    <t xml:space="preserve">п. 5 ст. 184.1 </t>
  </si>
  <si>
    <t>п. 3 ст. 8 прил. 0</t>
  </si>
  <si>
    <t xml:space="preserve">п. 5 ст. 4 </t>
  </si>
  <si>
    <t>предоставление доплаты за выслугу лет к трудовой пенсии муниципальным служащим за счет средств местного бюджета</t>
  </si>
  <si>
    <t xml:space="preserve">п. 35 ч. 5 </t>
  </si>
  <si>
    <t>п. 1-6 прил. 1</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</si>
  <si>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</si>
  <si>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ст. 11 </t>
  </si>
  <si>
    <t xml:space="preserve">п. 1 гл. 4 </t>
  </si>
  <si>
    <t>п. 3 ст. 25 прил. 1</t>
  </si>
  <si>
    <t>разд. 4 прил. 2</t>
  </si>
  <si>
    <t>п. 3 прил. 2</t>
  </si>
  <si>
    <t>Условно утвержденные расходы на первый и второй годы планового периода в соответствии с решением о местном бюджете городского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</si>
  <si>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</si>
  <si>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</si>
  <si>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владение, пользование и распоряжение имуществом, находящимся в муниципальной собственности городского поселения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</si>
  <si>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</si>
  <si>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</si>
  <si>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 xml:space="preserve">подп. 1.1 разд. 1 </t>
  </si>
  <si>
    <t>п. 1.1.4 разд. 1 прил. 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</si>
  <si>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</si>
  <si>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организация ритуальных услуг и содержание мест захоронения</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</si>
  <si>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</si>
  <si>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</si>
  <si>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проведения официальных физкультурно-оздоровительных и спортивных мероприятий городского поселения</t>
  </si>
  <si>
    <t>создание условий для организации досуга и обеспечения жителей городского поселения услугами организаций культуры</t>
  </si>
  <si>
    <t>создание условий для обеспечения жителей городского поселения услугами связи, общественного питания, торговли и бытового обслуживания</t>
  </si>
  <si>
    <t>п. 2.1-2.6 разд. 2 прил. 2</t>
  </si>
  <si>
    <t>обеспечение первичных мер пожарной безопасности в границах населенных пунктов городского поселения</t>
  </si>
  <si>
    <t>п. 1.1.1-1.1.4 подр. 1 разд. 1 прил. 2</t>
  </si>
  <si>
    <t>участие в предупреждении и ликвидации последствий чрезвычайных ситуаций в границах городского поселения</t>
  </si>
  <si>
    <t>п. 1.2.1-1.2.4 подр. 2 разд. 0 прил. 2</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</si>
  <si>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</si>
  <si>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 xml:space="preserve">подп. 3.1 п. 3 разд. 4 </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</si>
  <si>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</si>
  <si>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</si>
  <si>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</si>
  <si>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</si>
  <si>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</si>
  <si>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 xml:space="preserve">п. 1.2. ч. 1 </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</si>
  <si>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</si>
  <si>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абз. 1 ч. 4 </t>
  </si>
  <si>
    <t>осуществление мероприятий по отлову и содержанию безнадзорных животных, обитающих на территории городского поселения</t>
  </si>
  <si>
    <t xml:space="preserve">абз. 1 ч. 6 </t>
  </si>
  <si>
    <t xml:space="preserve">п. 3 ст. 27 гл. 4 </t>
  </si>
  <si>
    <t xml:space="preserve">п. 1.3. ч. 1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</si>
  <si>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</si>
  <si>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п. 4.1. ч. 4 </t>
  </si>
  <si>
    <t>организация и осуществление мероприятий по работе с детьми и молодежью в городском поселении</t>
  </si>
  <si>
    <t xml:space="preserve">ст. 5 </t>
  </si>
  <si>
    <t>утверждение правил благоустройства территории городского поселения, осуществление контроля за их соблюдением</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</si>
  <si>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поселении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</si>
  <si>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</si>
  <si>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 xml:space="preserve">абз. 5 ч. 4 </t>
  </si>
  <si>
    <t>ИТОГО РАЙОН</t>
  </si>
  <si>
    <t>Городское поселение Излучинск</t>
  </si>
  <si>
    <t>Городское поселение Новоаганск</t>
  </si>
  <si>
    <t>Сельское поселение Аган</t>
  </si>
  <si>
    <t>Сельское поселение Покур</t>
  </si>
  <si>
    <t>Сельское поселение Вата</t>
  </si>
  <si>
    <t>Сельское поселение Зайцева Речка</t>
  </si>
  <si>
    <t>Сельское поселение Ларьяк</t>
  </si>
  <si>
    <t>Сельское поселение Ваховск</t>
  </si>
  <si>
    <t>ИТОГО ПОСЕЛЕНИЯ РАЙОНА</t>
  </si>
  <si>
    <t>ВСЕГО КОНСОЛИДИРОВАННЫЙ БЮДЖЕТ</t>
  </si>
  <si>
    <t xml:space="preserve">1)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
2)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t>
  </si>
  <si>
    <t xml:space="preserve"> абз. 5 прил. 1</t>
  </si>
  <si>
    <t>1) Постановление Правительства автономного округа "О государственной программе Ханты-Мансийского Автономного округа-Югры ЮГРЫ ОТ 5 ОКТЯБРЯ
2018 ГОДА N 344-П "О ГОСУДАРСТВЕННОЙ ПРОГРАММЕ
ХАНТЫ-МАНСИЙСКОГО АВТОНОМНОГО ОКРУГА - ЮГРЫ "РАЗВИТИЕ АГРОПРОМЫШЛЕННОГО КОМПЛЕКСА"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</si>
  <si>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1) Решение Думы муниципального образования "Об утверждении Правил предоставления межбюджетных трансфертов из бюджета Нижневартовского района бюджетам городских, сельских поселений, входящих в состав Нижневартовского района" от 26.11.2019 №463
2) Закон автономного округа "О межбюджетных отношениях в Ханты-Мансийском автономном округе - Югре (ред. от 31.03.2016 г.)" от 10.11.2008 №132-оз</t>
  </si>
  <si>
    <t>Решение Думы муниципального образования "Об утверждении Правил предоставления межбюджетных трансфертов из бюджета Нижневартовского района бюджетам городских, сельских поселений, входящих в состав Нижневартовского района" от 26.11.2019 №463</t>
  </si>
  <si>
    <t>КОНСОЛИДИРОВАННЫЙ РЕЕСТР РАСХОДНЫХ ОБЯЗАТЕЛЬСТВ НИЖНЕВАРТОВСКОГО РАЙОНА на 01.05.2021</t>
  </si>
  <si>
    <t xml:space="preserve">Постановление Правительства автономного округа "О государственной программе Ханты-Мансийского автономного округа - Югры "Поддержка занятости населения" от 05.10.2018 № 343-п; 
</t>
  </si>
  <si>
    <t>Постановление Администрации муниципального образования "Муниципальная программа "Управление муниципальным имуществом на территории Нижневартовского района" от 26.10.2018 № 2447;</t>
  </si>
  <si>
    <t xml:space="preserve">Постановление Администрации муниципального образования "Муниципальная программа "Профилактика терроризма и экстремизма, гармонизация межэтнических и межкультурных отношений в Нижневартовском районе на 2018-2025 годы и на период до 2030 года" от 31.10.2016 № 2491; 
</t>
  </si>
  <si>
    <t xml:space="preserve">Постановление Администрации поселения "Об утверждении муниципальной программы городского поселения Излучинск «Профилактика экстремизма, гармонизация межэтнических и межкультурных отношений в  городском поселении Излучинск» от 22.11.2019 № 1050; 
</t>
  </si>
  <si>
    <t xml:space="preserve">Постановление Администрации муниципального образования "Об утверждении муниципальной программы "Защита населения и территорий района от чрезвычайных ситуаций, обеспечение пожарной безопасности в Нижневартовском районе" от 02.12.2013 № 2565; 
</t>
  </si>
  <si>
    <t xml:space="preserve">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 354-п; 
</t>
  </si>
  <si>
    <t xml:space="preserve">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 341-п; 
</t>
  </si>
  <si>
    <t xml:space="preserve">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от 05.10.2018 № 342-п; 
</t>
  </si>
  <si>
    <t xml:space="preserve">Постановление Администрации муниципального образования "Муниципальная программа "Развитие транспортной системы Нижневартовского района на 2018-2025 годы и на период до 2030 года" от 02.12.2013 № 2561; 
</t>
  </si>
  <si>
    <t xml:space="preserve">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 346-п; 
</t>
  </si>
  <si>
    <t xml:space="preserve">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 347-п; 
</t>
  </si>
  <si>
    <t xml:space="preserve">Федеральный закон "О погребении и похоронном деле (ред. от 30.04.2021 № 117-ФЗ)" от 12.01.1996 № 8-фз; 
</t>
  </si>
  <si>
    <t xml:space="preserve">Закон автономного округа "О регулировании отдельных вопросов в области водных и лесных отношений на территории Ханты-Мансийского автономного округа - Югры (ред. от 26.11.2020)" от 29.12.2006 № 148-оз; 
</t>
  </si>
  <si>
    <t xml:space="preserve">Закон автономного округа "О регулировании отдельных отношений в сфере реализации молодежной политики в Ханты-Мансийском автономном округе  - Югре" от 25.03.2021 № 18-оз; 
</t>
  </si>
  <si>
    <t xml:space="preserve">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14.08.2020)" от 06.08.2010 № 191-п; 
</t>
  </si>
  <si>
    <t xml:space="preserve">Федеральный закон "Об общих принципах организации местного самоуправления в Российской Федерации (ред. от 30.04.2021)" от 06.10.2003 № 131-фз; 
</t>
  </si>
  <si>
    <t xml:space="preserve">Закон автономного округа "Об отдельных вопросах муниципальной службы в Ханты-Мансийском автономном округе-Югре" от 20.07.2007 № 113-оз; 
</t>
  </si>
  <si>
    <t xml:space="preserve">Постановление Администрации поселения "Об утверждении устава муниципального казенного учреждения «Партнер»" от 01.08.2012 № 266; 
</t>
  </si>
  <si>
    <t xml:space="preserve">Постановление Администрации поселения "Об утверждении муниципальной программы «Развитие культуры в городском поселении Излучинск (селе Большетархово)» от 22.11.2019 № 1053; 
</t>
  </si>
  <si>
    <t xml:space="preserve">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 2455; 
</t>
  </si>
  <si>
    <t xml:space="preserve">Решение Совета депутатов поселения "О гарантиях осуществления полномочий лиц, замещающих муниципальные должности в городском поселении Излучинск" от 23.06.2008 № 26; 
</t>
  </si>
  <si>
    <t xml:space="preserve">Постановление Администрации поселения "Об утверждении муниципальной программы «Благоустройство и озеленение городского поселения Излучинск» от 26.11.2019 № 1067; 
</t>
  </si>
  <si>
    <t>Закон автономного округа "О методике расчета размеры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отдельными государственными полномочиями по расчету и предоставлению указанных субвенций бюджетам поселений " от 20.12.2007 № 180-оз;</t>
  </si>
  <si>
    <t>Постановление Правительства автономного округа "О предоставлении в 2020 году бюджетам городских округов и муниципальных районов Ханты-Мансийского автономного округа – Югры дотаций на поддержку мер по обеспечению сбалансированности местных бюджетов  для  финансового обеспечения реализации мероприятий по закупке, хранению и доставке средств индивидуальной защиты и дезинфекции, средств для оборудования помещения (мест) для голосования и иных мероприятий, связанных с обеспечением санитарно-эпидемиологической безопасности при подготовке к проведению общеросси" от 17.06.2020 № 249-п;</t>
  </si>
  <si>
    <t xml:space="preserve">Постановление Правительства автономного округа "О порядке расходования субвенций, предоставляемых из бюджета Ханты-Мансийского автономного округа - Югры бюджетам муниципальных районов и городских округов  Ханты-Мансийского автономного округа - Югры  для осуществления отдельных переданных государственных полномочий Ханты-Мансийского автономного округа - Югры" от 30.04.2015 № 124-п; 
</t>
  </si>
  <si>
    <t xml:space="preserve">Договоры и соглашения, заключенные органами местного самоуправления поселения "О передаче осуществления части полномочий органов местного управления городских и сельских поселений  района органам местного управления Нижневартовского района" от 29.12.2017 № б\н; 
</t>
  </si>
  <si>
    <t xml:space="preserve">Закон автономного округа "Об отдельных вопросах организации и осуществления бюджетного процесса в Ханты-Мансийском автономном округе-Югре (с изменениями от 30.10.2020)" от 20.07.2007 № 99-оз; 
</t>
  </si>
  <si>
    <t>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от 05.10.2018 № 356-п;</t>
  </si>
  <si>
    <t xml:space="preserve">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 354-п;
</t>
  </si>
  <si>
    <t>Постановление Администрации поселения "Об утверждении муниципальной программы "Развитие муниципальной службы в городском поселении Новоаганск на 2017 - 2020 годы" от 10.04.2017 № 124;</t>
  </si>
  <si>
    <t>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 351-п;</t>
  </si>
  <si>
    <t xml:space="preserve">Постановление Администрации муниципального образования "Муниципальная программа "Информационное общество Нижневартовского района на 2018 - 2025 годы и на период до 2030 года" от 02.12.2013 № 2562; 
</t>
  </si>
  <si>
    <t xml:space="preserve">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 347-п; </t>
  </si>
  <si>
    <t xml:space="preserve">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 341-п; </t>
  </si>
  <si>
    <t>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 2508;</t>
  </si>
  <si>
    <t>Постановление Администрации муниципального образования "Муниципальная программа «Развитие физической культуры и спорта в Нижневартовском районе на 2018–2025 годы и на период до 2030 года» от 25.11.2013 № 2489;</t>
  </si>
  <si>
    <t>Постановление Администрации поселения "Об утверждении муниципальной программы "Благоустройство территории городского поселения Новоаганск" от 26.11.2018 № 504;</t>
  </si>
  <si>
    <t>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 2452;</t>
  </si>
  <si>
    <t>Федеральный закон "О погребении и похоронном деле (ред. от 30.04.2021 № 117-ФЗ)" от 12.01.1996 № 8-фз;</t>
  </si>
  <si>
    <t>Постановление Правительства автономного округа "О государственной программе Ханты-Мансийского автономного округа – Югры «Профилактика правонарушений и обеспечение отдельных прав граждан" от 05.10.2018 № 348-п;</t>
  </si>
  <si>
    <t>Постановление Администрации поселения "Об оплате труда и социальной защищенности руководителя, специалистов и рабочих муниципального казенного учреждения "Учреждение по обеспечению деятельности органов местного самоуправления" от 28.11.2014 № 336;</t>
  </si>
  <si>
    <t>Постановление Правительства автономного округа "О государственной программе Ханты-Мансийского автономного округа - Югры "Поддержка занятости населения" от 05.10.2018 № 343-п;</t>
  </si>
  <si>
    <t>Федеральный закон "О муниципальной службе в Российской Федерации (ред. от 30.04.2021)" от 02.03.2007 № 25-фз;</t>
  </si>
  <si>
    <t>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(ред. от 29.12.2020)" от 19.02.1993 № 4520-1;</t>
  </si>
  <si>
    <t>Указ Президента РФ "О мерах по обеспечению санитарно-эпидемиологического благополучия населения на территории Российской Федерации в связи с распространением новой коронавирусной инфекции (COVID-19)" от 02.04.2020 № 239;</t>
  </si>
  <si>
    <t>Федеральный закон "Об актах гражданского состояния (ред. от 30.12.2020)" от 15.11.1997 № 143-фз;</t>
  </si>
  <si>
    <t>Постановление Правительства РФ "О субвенциях на осуществление полномочий по первичному воинскому учету органами местного самоуправления поселений, муниципальных и городских округов (с изменениями на 02.04.2021)" от 29.04.2006 № 258;</t>
  </si>
  <si>
    <t>Постановление Правительства автономного округа "О предоставлении в 2020 году бюджетам городских округов и муниципальных районов Ханты-Мансийского автономного округа – Югры дотаций на поддержку мер по обеспечению сбалансированности местных бюджетов  для  финансового обеспечения реализации мероприятий по закупке, хранению и доставке средств индивидуальной защиты и дезинфекции, средств для оборудования помещения (мест) для голосования и иных мероприятий, связанных с обеспечением санитарно-эпидемиологической безопасности при подготовке к проведению общеросси" от 17.06.2020 №249-п;</t>
  </si>
  <si>
    <t>Федеральный закон "Об ответственном обращении с животными и о внесении изменений в отдельные законодательные акты Российской Федерации" от 27.12.2018 № 498-фз;</t>
  </si>
  <si>
    <t>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 79-оз;</t>
  </si>
  <si>
    <t>Решение Думы муниципального образования "О порядке предоставления межбюджетных трансфертов из бюджета Нижневартовского района" от 29.10.2008 № 82;</t>
  </si>
  <si>
    <t>Закон автономного округа "Об отдельных вопросах организации и осуществления бюджетного процесса в Ханты-Мансийском автономном округе-Югре (с изменениями от 30.10.2020)" от 20.07.2007 № 99-оз;</t>
  </si>
  <si>
    <t xml:space="preserve">Постановление Администрации муниципального образования "Об утверждениии муниципальной программы «Развитие культуры    и туризма в Нижневартовском районе на 2014–2020 годы» от 27.11.2013 № 2508; 
</t>
  </si>
  <si>
    <t>Постановление Администрации муниципального образования "Об утверждениии муниципальной программы «Развитие культуры    и туризма в Нижневартовском районе на 2014–2020 годы» от 27.11.2013 № 2508;</t>
  </si>
  <si>
    <t xml:space="preserve">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от 05.10.2018 № 342-п; </t>
  </si>
  <si>
    <t>Нормативные правовые акты муниципального образования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2014-2020 годы" от 02.12.2013 № 2553;</t>
  </si>
  <si>
    <t>Постановление Администрации поселения "Об утверждении муниципальной программы "Развитие транспортной системы на территории сельского поселения Аган на 2014-2016 годы" (с изменениями от 09.12.2014 № 78)" от 17.12.2013 № 100;</t>
  </si>
  <si>
    <t>Федеральный закон "О защите населения и территорий от чрезвычайных ситуаций природного и техногенного характера (с изменениями на 08.12.2020 № 429-фз)" от 21.12.1994 № 68-фз;</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</si>
  <si>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 2062;</t>
  </si>
  <si>
    <t>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 347-п;</t>
  </si>
  <si>
    <t>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 354-п;</t>
  </si>
  <si>
    <t xml:space="preserve">Постановление Администрации поселения "О создании МКУ "У0ДОМС" в сельском поселении Аган" от 27.11.2012 № 81; 
</t>
  </si>
  <si>
    <t xml:space="preserve">Федеральный закон "Бюджетный Кодекс Российской Федерации (с изменениями на 25.05.2020)" от 31.07.1998 № 145-фз; 
</t>
  </si>
  <si>
    <t>Федеральный закон "О воинской обязанности и военной службе (в редакции от 30.04.2021 № 131-фз)" от 28.03.1998 № 53-фз;</t>
  </si>
  <si>
    <t xml:space="preserve">Федеральный закон "Об актах гражданского состояния (ред. от 30.12.2020)" от 15.11.1997 № 143-фз;
</t>
  </si>
  <si>
    <t>Федеральный закон "Федеральный Закон РФ "Об отходах производства и потребления" (в редакции от 07.04.2020)" от 24.06.1998 № 89-фз;</t>
  </si>
  <si>
    <t>Решение Совета депутатов поселения "Об утверждении Порядка предоставления иных межбюдженых трансфертов из бюджета сельского поселения Аган" от 18.12.2013 № 18;</t>
  </si>
  <si>
    <t xml:space="preserve">Федеральный закон "Бюджетный Кодекс Российской Федерации (с изменениями на 25.05.2020)" от 31.07.1998 № 145-фз;
</t>
  </si>
  <si>
    <t xml:space="preserve">Постановление Администрации муниципального образования "Об утверждении Порядка предоставления субсидий организациям жилищно-коммунального хозяйства из бюджета района на текущий финансовый год, очередной финансовый год и плановый период" от 26.01.2010 № 56; 
</t>
  </si>
  <si>
    <t xml:space="preserve">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25.11.2013 № 2489; 
</t>
  </si>
  <si>
    <t xml:space="preserve">Нормативные правовые акты муниципального образования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2014-2020 годы" от 02.12.2013 № 2553; 
</t>
  </si>
  <si>
    <t xml:space="preserve">Постановление Администрации муниципального образования "Об утверждении муниципальной программы "Профилактика правонарушений в сфере общественного порядка в Нижневартовском районе на 2014–2019 годы" (с изменениями и дополнениями)" от 02.12.2013 № 2542; 
</t>
  </si>
  <si>
    <t xml:space="preserve">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14.08.2020)" от 06.08.2010 № 191-п; </t>
  </si>
  <si>
    <t xml:space="preserve">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14.08.2020)" от 06.08.2010 № 191-п;
</t>
  </si>
  <si>
    <t>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20.11.2020)" от 23.08.2019 № 278-п;</t>
  </si>
  <si>
    <t xml:space="preserve">Закон автономного округа "Об отдельных вопросах организации и осуществления бюджетного процесса в Ханты-Мансийском автономном округе-Югре (с изменениями от 30.10.2020)" от 20.07.2007 № 99-оз;
</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</si>
  <si>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(ред. от 29.12.2020)" от 19.02.1993 № 4520-1;
</t>
  </si>
  <si>
    <t xml:space="preserve">Указ Президента РФ "О мерах по обеспечению санитарно-эпидемиологического благополучия населения на территории Российской Федерации в связи с распространением новой коронавирусной инфекции (COVID-19)" от 02.04.2020 № 239; 
</t>
  </si>
  <si>
    <t>Решение Совета депутатов поселения "О бюджете сельского поселения Покур на 2018 год и плановый период 2019 и 2020 годов" от 26.12.2017 № 34;</t>
  </si>
  <si>
    <t>Постановление Правительства автономного округа "О государственной программе Ханты-Мансийского автономного округа - Югры "Развитие экономического потенциала" от 05.10.2018 № 336-п;</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</si>
  <si>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от 05.10.2018 № 342-п;</t>
  </si>
  <si>
    <t>Постановление Правительства автономного округа "О государственной программе Ханты-Мансийского автономного округа - Югры "Экологическая безопасность" от 05.10.2018 № 352-п;</t>
  </si>
  <si>
    <t>Постановление Администрации муниципального образования "Об утверждении муниципальной программы "Управление муниципальным имуществом Нижневартовского района" от 26.10.2018 № 2447;</t>
  </si>
  <si>
    <t>Постановление Администрации поселения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органом местного самоуправления сельского поселения Вата" от 23.05.2011 № 25;</t>
  </si>
  <si>
    <t>Постановление Правительства автономного округа " "О государственной программе Ханты-Мансийского автономного округа - Югры "Развитие государственной гражданской и муниципальной службы" от 05.10.2018 № 358-п;</t>
  </si>
  <si>
    <t xml:space="preserve">Постановление Главы поселения "Об оплате труда и социальной защищенности руководителя, и рабочих муниципального казенного учреждения "Учреждение по материально-техническому обеспечению деятельности органов местного самоуправления сельского поселения Вата" от 05.12.2012 № 84; 
</t>
  </si>
  <si>
    <t xml:space="preserve">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 347-п;
</t>
  </si>
  <si>
    <t xml:space="preserve">Постановление Правительства автономного округа "О порядке осуществления деятельности по обращению с животными без владельцев в Ханты-Мансийском автономном округе - Югра" от 27.12.2019 № 550-п; 
</t>
  </si>
  <si>
    <t xml:space="preserve">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 2437; 
</t>
  </si>
  <si>
    <t xml:space="preserve">Постановление Правительства автономного округа "О государственной программе Ханты-Мансийского автономного округа - Югры "Экологическая безопасность" от 05.10.2018 № 352-п;
</t>
  </si>
  <si>
    <t xml:space="preserve">Договоры и соглашения, заключенные органами местного самоуправления поселения "О передаче осуществления части полномочий органов местного самоуправления городских и сельских поселений  района органам местного управления Нижневартовского района" от 29.12.2017 № б\н; 
</t>
  </si>
  <si>
    <t>Решение Думы муниципального образования "Об утверждении Порядка предоставления иных межбюджетных трансфертов из бюджета сельского поселения Вата" от 14.08.2013 № 32;</t>
  </si>
  <si>
    <t>Постановление Администрации поселения "Об утверждении порядка использования бюджетных ассигнований резервного фонда администрации сп. Зайцева Речка" от 29.04.2009 № 20;</t>
  </si>
  <si>
    <t>Федеральный закон "Об отходах производства и потребления" (в редакции от 07.04.2020)" от 24.06.1998 № 89-фз;</t>
  </si>
  <si>
    <t xml:space="preserve">Решение Думы муниципального образования "Об утверждении Положения о порядке назначения, перерасчета и выплаты пенсии за выслугу лет лицам, замещавшим муниципальные должности и должности муниципальной службы в органах местного самоуправления Нижневартовского района" от 02.03.2010 № 21; 
</t>
  </si>
  <si>
    <t>Закон Российской Федерации "О занятости населения в Российской Федерации (ред. от 30.04.2021, с изм. от 11.10.2016)" от 19.04.1991 № 1032-1;</t>
  </si>
  <si>
    <t xml:space="preserve">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 2452; 
</t>
  </si>
  <si>
    <t xml:space="preserve">Постановление Администрации поселения "Об утверждении порядка использования бюджетных ассигнований резервного фонда администрации сп. Зайцева Речка" от 29.04.2009 № 20; 
</t>
  </si>
  <si>
    <t>Федеральный закон "Бюджетный Кодекс Российской Федерации (с изменениями на 25.05.2020)" от 31.07.1998 № 145-фз;</t>
  </si>
  <si>
    <t>Федеральный закон "О развитии сельского хозяйства (ред. от 30.12.2020)" от 29.12.2006 № 264-фз;</t>
  </si>
  <si>
    <t xml:space="preserve">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 79-оз; 
</t>
  </si>
  <si>
    <t xml:space="preserve">Федеральный закон "Бюджетный Кодекс Российской Федерации (с изменениями на 25.05.2020)" от 31.07.1998 № 145-фз;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</si>
</sst>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
    <numFmt numFmtId="165" formatCode="#,##0.000;[Red]\-#,##0.000;0.000"/>
    <numFmt numFmtId="166" formatCode="00"/>
    <numFmt numFmtId="167" formatCode="0\.00\.00\.0\.000"/>
    <numFmt numFmtId="168" formatCode="000"/>
    <numFmt numFmtId="169" formatCode="#,##0.000_ ;[Red]\-#,##0.000\ "/>
    <numFmt numFmtId="170" formatCode="00\.00\.00"/>
  </numFmts>
  <fonts count="14" x14ac:knownFonts="1">
    <font>
      <sz val="11"/>
      <color theme="1"/>
      <name val="Calibri"/>
      <family val="2"/>
      <charset val="204"/>
      <scheme val="minor"/>
    </font>
    <font>
      <sz val="10"/>
      <name val="Arial"/>
      <family val="2"/>
      <charset val="204"/>
    </font>
    <font>
      <b/>
      <sz val="10"/>
      <name val="Arial"/>
      <family val="2"/>
      <charset val="204"/>
    </font>
    <font>
      <b/>
      <sz val="8"/>
      <name val="Arial"/>
      <family val="2"/>
      <charset val="204"/>
    </font>
    <font>
      <b/>
      <sz val="8"/>
      <color indexed="9"/>
      <name val="Arial"/>
      <family val="2"/>
      <charset val="204"/>
    </font>
    <font>
      <i/>
      <sz val="8"/>
      <name val="Arial"/>
      <family val="2"/>
      <charset val="204"/>
    </font>
    <font>
      <sz val="8"/>
      <name val="Arial"/>
      <family val="2"/>
      <charset val="204"/>
    </font>
    <font>
      <b/>
      <sz val="12"/>
      <name val="Arial"/>
      <family val="2"/>
      <charset val="204"/>
    </font>
    <font>
      <sz val="10"/>
      <name val="Arial"/>
      <family val="2"/>
      <charset val="204"/>
    </font>
    <font>
      <sz val="8"/>
      <name val="Arial"/>
      <family val="2"/>
      <charset val="204"/>
    </font>
    <font>
      <sz val="8"/>
      <color theme="0"/>
      <name val="Arial"/>
      <family val="2"/>
      <charset val="204"/>
    </font>
    <font>
      <sz val="11"/>
      <name val="Calibri"/>
      <family val="2"/>
      <charset val="204"/>
      <scheme val="minor"/>
    </font>
    <font>
      <sz val="10"/>
      <name val="Arial"/>
      <family val="2"/>
      <charset val="204"/>
    </font>
    <font>
      <sz val="8"/>
      <color theme="1"/>
      <name val="Arial"/>
      <family val="2"/>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3">
    <xf numFmtId="0" fontId="0" fillId="0" borderId="0" xfId="0"/>
    <xf numFmtId="4" fontId="3" fillId="0" borderId="2" xfId="1" applyNumberFormat="1" applyFont="1" applyFill="1" applyBorder="1" applyAlignment="1" applyProtection="1">
      <protection hidden="1"/>
    </xf>
    <xf numFmtId="0" fontId="3" fillId="0" borderId="3" xfId="1" applyNumberFormat="1" applyFont="1" applyFill="1" applyBorder="1" applyAlignment="1" applyProtection="1">
      <protection hidden="1"/>
    </xf>
    <xf numFmtId="0" fontId="1" fillId="0" borderId="4" xfId="1" applyNumberFormat="1" applyFont="1" applyFill="1" applyBorder="1" applyAlignment="1" applyProtection="1">
      <protection hidden="1"/>
    </xf>
    <xf numFmtId="0" fontId="4" fillId="0" borderId="2" xfId="1" applyNumberFormat="1" applyFont="1" applyFill="1" applyBorder="1" applyAlignment="1" applyProtection="1">
      <protection hidden="1"/>
    </xf>
    <xf numFmtId="0" fontId="6" fillId="0" borderId="5" xfId="1" applyNumberFormat="1" applyFont="1" applyFill="1" applyBorder="1" applyAlignment="1" applyProtection="1">
      <alignment horizontal="right"/>
      <protection hidden="1"/>
    </xf>
    <xf numFmtId="0" fontId="6" fillId="0" borderId="2" xfId="1" applyNumberFormat="1" applyFont="1" applyFill="1" applyBorder="1" applyAlignment="1" applyProtection="1">
      <alignment horizontal="right"/>
      <protection hidden="1"/>
    </xf>
    <xf numFmtId="0" fontId="6" fillId="0" borderId="2" xfId="1" applyNumberFormat="1" applyFont="1" applyFill="1" applyBorder="1" applyAlignment="1" applyProtection="1">
      <alignment horizontal="left" wrapText="1"/>
      <protection hidden="1"/>
    </xf>
    <xf numFmtId="0" fontId="6" fillId="0" borderId="8" xfId="1" applyNumberFormat="1" applyFont="1" applyFill="1" applyBorder="1" applyAlignment="1" applyProtection="1">
      <alignment horizontal="center" vertical="center" wrapText="1"/>
      <protection hidden="1"/>
    </xf>
    <xf numFmtId="0" fontId="6" fillId="0" borderId="9" xfId="1" applyNumberFormat="1" applyFont="1" applyFill="1" applyBorder="1" applyAlignment="1" applyProtection="1">
      <alignment horizontal="center" vertical="center" wrapText="1"/>
      <protection hidden="1"/>
    </xf>
    <xf numFmtId="0" fontId="3" fillId="0" borderId="0" xfId="1" applyNumberFormat="1" applyFont="1" applyFill="1" applyAlignment="1" applyProtection="1">
      <alignment horizontal="center" vertical="center" wrapText="1"/>
      <protection hidden="1"/>
    </xf>
    <xf numFmtId="0" fontId="3" fillId="0" borderId="1" xfId="1" applyNumberFormat="1" applyFont="1" applyFill="1" applyBorder="1" applyAlignment="1" applyProtection="1">
      <protection hidden="1"/>
    </xf>
    <xf numFmtId="0" fontId="3" fillId="0" borderId="6" xfId="1" applyNumberFormat="1" applyFont="1" applyFill="1" applyBorder="1" applyAlignment="1" applyProtection="1">
      <protection hidden="1"/>
    </xf>
    <xf numFmtId="0" fontId="2" fillId="0" borderId="0" xfId="1" applyNumberFormat="1" applyFont="1" applyFill="1" applyAlignment="1" applyProtection="1">
      <alignment horizontal="centerContinuous" vertical="center"/>
      <protection hidden="1"/>
    </xf>
    <xf numFmtId="0" fontId="6" fillId="0" borderId="0" xfId="1" applyNumberFormat="1" applyFont="1" applyFill="1" applyAlignment="1" applyProtection="1">
      <alignment horizontal="right"/>
      <protection hidden="1"/>
    </xf>
    <xf numFmtId="0" fontId="6" fillId="0" borderId="0" xfId="1" applyNumberFormat="1" applyFont="1" applyFill="1" applyAlignment="1" applyProtection="1">
      <protection hidden="1"/>
    </xf>
    <xf numFmtId="0" fontId="1" fillId="0" borderId="7" xfId="1" applyFill="1" applyBorder="1" applyProtection="1">
      <protection hidden="1"/>
    </xf>
    <xf numFmtId="0" fontId="1" fillId="0" borderId="0" xfId="1" applyFill="1"/>
    <xf numFmtId="0" fontId="9" fillId="0" borderId="2" xfId="1" applyNumberFormat="1" applyFont="1" applyFill="1" applyBorder="1" applyAlignment="1" applyProtection="1">
      <alignment horizontal="left" wrapText="1"/>
      <protection hidden="1"/>
    </xf>
    <xf numFmtId="165" fontId="6" fillId="0" borderId="2" xfId="1" applyNumberFormat="1" applyFont="1" applyFill="1" applyBorder="1" applyAlignment="1" applyProtection="1">
      <protection hidden="1"/>
    </xf>
    <xf numFmtId="0" fontId="6" fillId="0" borderId="2" xfId="1" applyNumberFormat="1" applyFont="1" applyFill="1" applyBorder="1" applyAlignment="1" applyProtection="1">
      <alignment horizontal="left" vertical="top"/>
      <protection hidden="1"/>
    </xf>
    <xf numFmtId="0" fontId="6" fillId="0" borderId="2" xfId="1" applyNumberFormat="1" applyFont="1" applyFill="1" applyBorder="1" applyAlignment="1" applyProtection="1">
      <alignment horizontal="left" vertical="top" wrapText="1"/>
      <protection hidden="1"/>
    </xf>
    <xf numFmtId="0" fontId="1" fillId="0" borderId="7" xfId="1" applyFill="1" applyBorder="1" applyAlignment="1" applyProtection="1">
      <alignment horizontal="left" vertical="top"/>
      <protection hidden="1"/>
    </xf>
    <xf numFmtId="168" fontId="6" fillId="0" borderId="2" xfId="1" applyNumberFormat="1" applyFont="1" applyFill="1" applyBorder="1" applyAlignment="1" applyProtection="1">
      <alignment horizontal="left" vertical="top"/>
      <protection hidden="1"/>
    </xf>
    <xf numFmtId="167" fontId="6" fillId="0" borderId="2" xfId="1" applyNumberFormat="1" applyFont="1" applyFill="1" applyBorder="1" applyAlignment="1" applyProtection="1">
      <alignment horizontal="left" vertical="top" wrapText="1"/>
      <protection hidden="1"/>
    </xf>
    <xf numFmtId="0" fontId="6" fillId="0" borderId="5" xfId="1" applyNumberFormat="1" applyFont="1" applyFill="1" applyBorder="1" applyAlignment="1" applyProtection="1">
      <alignment horizontal="left" vertical="top"/>
      <protection hidden="1"/>
    </xf>
    <xf numFmtId="0" fontId="1" fillId="0" borderId="0" xfId="1" applyFill="1" applyAlignment="1">
      <alignment horizontal="left" vertical="top"/>
    </xf>
    <xf numFmtId="165" fontId="6" fillId="0" borderId="2" xfId="1" applyNumberFormat="1" applyFont="1" applyFill="1" applyBorder="1" applyAlignment="1" applyProtection="1">
      <alignment horizontal="right" vertical="top"/>
      <protection hidden="1"/>
    </xf>
    <xf numFmtId="0" fontId="1" fillId="0" borderId="0" xfId="1" applyFill="1" applyProtection="1">
      <protection hidden="1"/>
    </xf>
    <xf numFmtId="0" fontId="1" fillId="0" borderId="0" xfId="1" applyFont="1" applyFill="1" applyAlignment="1" applyProtection="1">
      <alignment horizontal="center"/>
      <protection hidden="1"/>
    </xf>
    <xf numFmtId="0" fontId="1" fillId="0" borderId="0" xfId="1" applyFill="1" applyAlignment="1" applyProtection="1">
      <alignment horizontal="center"/>
      <protection hidden="1"/>
    </xf>
    <xf numFmtId="167" fontId="9" fillId="0" borderId="2" xfId="1" applyNumberFormat="1" applyFont="1" applyFill="1" applyBorder="1" applyAlignment="1" applyProtection="1">
      <alignment horizontal="left"/>
      <protection hidden="1"/>
    </xf>
    <xf numFmtId="165" fontId="5" fillId="0" borderId="2" xfId="1" applyNumberFormat="1" applyFont="1" applyFill="1" applyBorder="1" applyAlignment="1" applyProtection="1">
      <protection hidden="1"/>
    </xf>
    <xf numFmtId="0" fontId="1" fillId="0" borderId="0" xfId="1" applyFill="1" applyBorder="1" applyProtection="1">
      <protection hidden="1"/>
    </xf>
    <xf numFmtId="0" fontId="6" fillId="0" borderId="2" xfId="1" applyFont="1" applyFill="1" applyBorder="1" applyAlignment="1">
      <alignment wrapText="1"/>
    </xf>
    <xf numFmtId="169" fontId="6" fillId="0" borderId="2" xfId="1" applyNumberFormat="1" applyFont="1" applyFill="1" applyBorder="1"/>
    <xf numFmtId="0" fontId="3" fillId="0" borderId="2" xfId="1" applyNumberFormat="1" applyFont="1" applyFill="1" applyBorder="1" applyAlignment="1" applyProtection="1">
      <protection hidden="1"/>
    </xf>
    <xf numFmtId="0" fontId="3" fillId="0" borderId="2" xfId="1" applyNumberFormat="1" applyFont="1" applyFill="1" applyBorder="1" applyAlignment="1" applyProtection="1">
      <alignment horizontal="center" vertical="center" wrapText="1"/>
      <protection hidden="1"/>
    </xf>
    <xf numFmtId="0" fontId="12" fillId="0" borderId="2" xfId="1" applyNumberFormat="1" applyFont="1" applyFill="1" applyBorder="1" applyAlignment="1" applyProtection="1">
      <protection hidden="1"/>
    </xf>
    <xf numFmtId="165" fontId="9" fillId="0" borderId="2" xfId="1" applyNumberFormat="1" applyFont="1" applyFill="1" applyBorder="1" applyAlignment="1" applyProtection="1">
      <protection hidden="1"/>
    </xf>
    <xf numFmtId="0" fontId="9" fillId="0" borderId="2" xfId="1" applyNumberFormat="1" applyFont="1" applyFill="1" applyBorder="1" applyAlignment="1" applyProtection="1">
      <protection hidden="1"/>
    </xf>
    <xf numFmtId="0" fontId="9" fillId="0" borderId="2" xfId="1" applyNumberFormat="1" applyFont="1" applyFill="1" applyBorder="1" applyAlignment="1" applyProtection="1">
      <alignment wrapText="1"/>
      <protection hidden="1"/>
    </xf>
    <xf numFmtId="166" fontId="9" fillId="0" borderId="2" xfId="1" applyNumberFormat="1" applyFont="1" applyFill="1" applyBorder="1" applyAlignment="1" applyProtection="1">
      <protection hidden="1"/>
    </xf>
    <xf numFmtId="167" fontId="9" fillId="0" borderId="2" xfId="1" applyNumberFormat="1" applyFont="1" applyFill="1" applyBorder="1" applyAlignment="1" applyProtection="1">
      <protection hidden="1"/>
    </xf>
    <xf numFmtId="165" fontId="1" fillId="0" borderId="0" xfId="1" applyNumberFormat="1" applyFill="1"/>
    <xf numFmtId="0" fontId="1" fillId="0" borderId="2" xfId="1" applyFill="1" applyBorder="1"/>
    <xf numFmtId="0" fontId="6" fillId="0" borderId="2" xfId="1" applyNumberFormat="1" applyFont="1" applyFill="1" applyBorder="1" applyAlignment="1" applyProtection="1">
      <protection hidden="1"/>
    </xf>
    <xf numFmtId="0" fontId="1" fillId="0" borderId="2" xfId="1" applyNumberFormat="1" applyFont="1" applyFill="1" applyBorder="1" applyAlignment="1" applyProtection="1">
      <protection hidden="1"/>
    </xf>
    <xf numFmtId="0" fontId="2" fillId="0" borderId="2" xfId="1" applyFont="1" applyFill="1" applyBorder="1"/>
    <xf numFmtId="169" fontId="2" fillId="0" borderId="2" xfId="1" applyNumberFormat="1" applyFont="1" applyFill="1" applyBorder="1"/>
    <xf numFmtId="0" fontId="1" fillId="0" borderId="0" xfId="1" applyFill="1" applyBorder="1" applyAlignment="1" applyProtection="1">
      <alignment horizontal="left" vertical="top"/>
      <protection hidden="1"/>
    </xf>
    <xf numFmtId="0" fontId="3" fillId="0" borderId="2" xfId="1" applyNumberFormat="1" applyFont="1" applyFill="1" applyBorder="1" applyAlignment="1" applyProtection="1">
      <alignment horizontal="centerContinuous" vertical="center"/>
      <protection hidden="1"/>
    </xf>
    <xf numFmtId="0" fontId="6" fillId="0" borderId="2" xfId="1" applyNumberFormat="1" applyFont="1" applyFill="1" applyBorder="1" applyAlignment="1" applyProtection="1">
      <alignment horizontal="center" vertical="center" wrapText="1"/>
      <protection hidden="1"/>
    </xf>
    <xf numFmtId="14" fontId="6" fillId="0" borderId="2" xfId="1" applyNumberFormat="1" applyFont="1" applyFill="1" applyBorder="1" applyAlignment="1" applyProtection="1">
      <alignment horizontal="center" vertical="center" wrapText="1"/>
      <protection hidden="1"/>
    </xf>
    <xf numFmtId="168" fontId="6" fillId="0" borderId="2" xfId="1" applyNumberFormat="1" applyFont="1" applyFill="1" applyBorder="1" applyAlignment="1" applyProtection="1">
      <alignment horizontal="left"/>
      <protection hidden="1"/>
    </xf>
    <xf numFmtId="167" fontId="6" fillId="0" borderId="2" xfId="1" applyNumberFormat="1" applyFont="1" applyFill="1" applyBorder="1" applyAlignment="1" applyProtection="1">
      <alignment horizontal="left"/>
      <protection hidden="1"/>
    </xf>
    <xf numFmtId="166" fontId="5" fillId="0" borderId="2" xfId="1" applyNumberFormat="1" applyFont="1" applyFill="1" applyBorder="1" applyAlignment="1" applyProtection="1">
      <alignment horizontal="left"/>
      <protection hidden="1"/>
    </xf>
    <xf numFmtId="166" fontId="5" fillId="0" borderId="2" xfId="1" applyNumberFormat="1" applyFont="1" applyFill="1" applyBorder="1" applyAlignment="1" applyProtection="1">
      <alignment horizontal="left" vertical="top"/>
      <protection hidden="1"/>
    </xf>
    <xf numFmtId="168" fontId="9" fillId="0" borderId="2" xfId="1" applyNumberFormat="1" applyFont="1" applyFill="1" applyBorder="1" applyAlignment="1" applyProtection="1">
      <alignment horizontal="left"/>
      <protection hidden="1"/>
    </xf>
    <xf numFmtId="0" fontId="6" fillId="0" borderId="2" xfId="1" applyNumberFormat="1" applyFont="1" applyFill="1" applyBorder="1" applyAlignment="1" applyProtection="1">
      <alignment horizontal="left" wrapText="1"/>
      <protection hidden="1"/>
    </xf>
    <xf numFmtId="167" fontId="6" fillId="0" borderId="2" xfId="1" applyNumberFormat="1" applyFont="1" applyFill="1" applyBorder="1" applyAlignment="1" applyProtection="1">
      <alignment horizontal="left" vertical="top"/>
      <protection hidden="1"/>
    </xf>
    <xf numFmtId="168" fontId="10" fillId="0" borderId="2" xfId="1" applyNumberFormat="1" applyFont="1" applyFill="1" applyBorder="1" applyAlignment="1" applyProtection="1">
      <alignment horizontal="left"/>
      <protection hidden="1"/>
    </xf>
    <xf numFmtId="164" fontId="3" fillId="0" borderId="2" xfId="1" applyNumberFormat="1" applyFont="1" applyFill="1" applyBorder="1" applyAlignment="1" applyProtection="1">
      <protection hidden="1"/>
    </xf>
    <xf numFmtId="0" fontId="1" fillId="0" borderId="2" xfId="1" applyFill="1" applyBorder="1" applyProtection="1">
      <protection hidden="1"/>
    </xf>
    <xf numFmtId="0" fontId="2" fillId="0" borderId="2" xfId="1" applyNumberFormat="1" applyFont="1" applyFill="1" applyBorder="1" applyAlignment="1" applyProtection="1">
      <protection hidden="1"/>
    </xf>
    <xf numFmtId="0" fontId="8" fillId="0" borderId="2" xfId="1" applyFont="1" applyFill="1" applyBorder="1" applyProtection="1">
      <protection hidden="1"/>
    </xf>
    <xf numFmtId="4" fontId="1" fillId="0" borderId="2" xfId="1" applyNumberFormat="1" applyFill="1" applyBorder="1" applyProtection="1">
      <protection hidden="1"/>
    </xf>
    <xf numFmtId="0" fontId="1" fillId="0" borderId="2" xfId="1" applyNumberFormat="1" applyFont="1" applyFill="1" applyBorder="1" applyAlignment="1" applyProtection="1">
      <alignment horizontal="left"/>
      <protection hidden="1"/>
    </xf>
    <xf numFmtId="0" fontId="1" fillId="0" borderId="2" xfId="1" applyNumberFormat="1" applyFont="1" applyFill="1" applyBorder="1" applyAlignment="1" applyProtection="1">
      <alignment horizontal="center"/>
      <protection hidden="1"/>
    </xf>
    <xf numFmtId="0" fontId="1" fillId="0" borderId="2" xfId="1" applyNumberFormat="1" applyFont="1" applyFill="1" applyBorder="1" applyAlignment="1" applyProtection="1">
      <alignment horizontal="center" vertical="top"/>
      <protection hidden="1"/>
    </xf>
    <xf numFmtId="170" fontId="6" fillId="0" borderId="2" xfId="1" applyNumberFormat="1" applyFont="1" applyFill="1" applyBorder="1" applyAlignment="1" applyProtection="1">
      <alignment wrapText="1"/>
      <protection hidden="1"/>
    </xf>
    <xf numFmtId="0" fontId="6" fillId="0" borderId="2" xfId="1" applyNumberFormat="1" applyFont="1" applyFill="1" applyBorder="1" applyAlignment="1" applyProtection="1">
      <alignment wrapText="1"/>
      <protection hidden="1"/>
    </xf>
    <xf numFmtId="0" fontId="6" fillId="0" borderId="2" xfId="1" applyNumberFormat="1" applyFont="1" applyFill="1" applyBorder="1" applyAlignment="1" applyProtection="1">
      <alignment horizontal="left" vertical="center" wrapText="1"/>
      <protection hidden="1"/>
    </xf>
    <xf numFmtId="0" fontId="0" fillId="0" borderId="2" xfId="0" applyFill="1" applyBorder="1" applyAlignment="1">
      <alignment horizontal="left" vertical="center" wrapText="1"/>
    </xf>
    <xf numFmtId="167" fontId="6" fillId="0" borderId="2" xfId="1" applyNumberFormat="1" applyFont="1" applyFill="1" applyBorder="1" applyAlignment="1" applyProtection="1">
      <alignment horizontal="center"/>
      <protection hidden="1"/>
    </xf>
    <xf numFmtId="0" fontId="6" fillId="0" borderId="2" xfId="1" applyNumberFormat="1" applyFont="1" applyFill="1" applyBorder="1" applyAlignment="1" applyProtection="1">
      <alignment horizontal="center" wrapText="1"/>
      <protection hidden="1"/>
    </xf>
    <xf numFmtId="168" fontId="6" fillId="0" borderId="2" xfId="1" applyNumberFormat="1" applyFont="1" applyFill="1" applyBorder="1" applyAlignment="1" applyProtection="1">
      <alignment horizontal="center"/>
      <protection hidden="1"/>
    </xf>
    <xf numFmtId="0" fontId="6" fillId="0" borderId="2" xfId="1" applyNumberFormat="1" applyFont="1" applyFill="1" applyBorder="1" applyAlignment="1" applyProtection="1">
      <alignment horizontal="center" vertical="center" wrapText="1"/>
      <protection hidden="1"/>
    </xf>
    <xf numFmtId="168" fontId="6" fillId="0" borderId="2" xfId="1" applyNumberFormat="1" applyFont="1" applyFill="1" applyBorder="1" applyAlignment="1" applyProtection="1">
      <alignment horizontal="left"/>
      <protection hidden="1"/>
    </xf>
    <xf numFmtId="0" fontId="6" fillId="0" borderId="2" xfId="1" applyNumberFormat="1" applyFont="1" applyFill="1" applyBorder="1" applyAlignment="1" applyProtection="1">
      <alignment horizontal="left" wrapText="1"/>
      <protection hidden="1"/>
    </xf>
    <xf numFmtId="167" fontId="6" fillId="0" borderId="2" xfId="1" applyNumberFormat="1" applyFont="1" applyFill="1" applyBorder="1" applyAlignment="1" applyProtection="1">
      <alignment horizontal="left"/>
      <protection hidden="1"/>
    </xf>
    <xf numFmtId="0" fontId="6" fillId="0" borderId="2" xfId="1" applyNumberFormat="1" applyFont="1" applyFill="1" applyBorder="1" applyAlignment="1" applyProtection="1">
      <alignment horizontal="left" vertical="top" wrapText="1"/>
      <protection hidden="1"/>
    </xf>
    <xf numFmtId="168" fontId="6" fillId="0" borderId="2" xfId="1" applyNumberFormat="1" applyFont="1" applyFill="1" applyBorder="1" applyAlignment="1" applyProtection="1">
      <alignment horizontal="left" vertical="center"/>
      <protection hidden="1"/>
    </xf>
    <xf numFmtId="167" fontId="6" fillId="0" borderId="2" xfId="1" applyNumberFormat="1" applyFont="1" applyFill="1" applyBorder="1" applyAlignment="1" applyProtection="1">
      <alignment horizontal="left" vertical="center" wrapText="1"/>
      <protection hidden="1"/>
    </xf>
    <xf numFmtId="0" fontId="0" fillId="0" borderId="2" xfId="0" applyFill="1" applyBorder="1" applyAlignment="1">
      <alignment horizontal="left" wrapText="1"/>
    </xf>
    <xf numFmtId="0" fontId="0" fillId="0" borderId="2" xfId="0" applyFill="1" applyBorder="1" applyAlignment="1">
      <alignment horizontal="left"/>
    </xf>
    <xf numFmtId="168" fontId="6" fillId="0" borderId="2" xfId="1" applyNumberFormat="1" applyFont="1" applyFill="1" applyBorder="1" applyAlignment="1" applyProtection="1">
      <alignment horizontal="left" vertical="top"/>
      <protection hidden="1"/>
    </xf>
    <xf numFmtId="167" fontId="6" fillId="0" borderId="2" xfId="1" applyNumberFormat="1" applyFont="1" applyFill="1" applyBorder="1" applyAlignment="1" applyProtection="1">
      <alignment horizontal="left" vertical="top"/>
      <protection hidden="1"/>
    </xf>
    <xf numFmtId="0" fontId="11" fillId="0" borderId="2" xfId="0" applyFont="1" applyFill="1" applyBorder="1" applyAlignment="1">
      <alignment horizontal="left" vertical="center" wrapText="1"/>
    </xf>
    <xf numFmtId="0" fontId="6" fillId="0" borderId="2" xfId="1" applyNumberFormat="1" applyFont="1" applyFill="1" applyBorder="1" applyAlignment="1" applyProtection="1">
      <alignment horizontal="left"/>
      <protection hidden="1"/>
    </xf>
    <xf numFmtId="0" fontId="6" fillId="0" borderId="2" xfId="1" applyNumberFormat="1" applyFont="1" applyFill="1" applyBorder="1" applyAlignment="1" applyProtection="1">
      <alignment horizontal="left" vertical="top"/>
      <protection hidden="1"/>
    </xf>
    <xf numFmtId="0" fontId="3" fillId="0" borderId="2" xfId="1" applyNumberFormat="1" applyFont="1" applyFill="1" applyBorder="1" applyAlignment="1" applyProtection="1">
      <alignment horizontal="center" vertical="center" wrapText="1"/>
      <protection hidden="1"/>
    </xf>
    <xf numFmtId="0" fontId="3" fillId="0" borderId="8" xfId="1" applyNumberFormat="1" applyFont="1" applyFill="1" applyBorder="1" applyAlignment="1" applyProtection="1">
      <alignment horizontal="center" vertical="center" wrapText="1"/>
      <protection hidden="1"/>
    </xf>
    <xf numFmtId="0" fontId="9" fillId="0" borderId="2" xfId="1" applyNumberFormat="1" applyFont="1" applyFill="1" applyBorder="1" applyAlignment="1" applyProtection="1">
      <alignment horizontal="left" vertical="top" wrapText="1"/>
      <protection hidden="1"/>
    </xf>
    <xf numFmtId="0" fontId="7" fillId="0" borderId="0" xfId="1" applyNumberFormat="1" applyFont="1" applyFill="1" applyAlignment="1" applyProtection="1">
      <alignment horizontal="center"/>
      <protection hidden="1"/>
    </xf>
    <xf numFmtId="0" fontId="1" fillId="0" borderId="0" xfId="1" applyNumberFormat="1" applyFont="1" applyFill="1" applyAlignment="1" applyProtection="1">
      <alignment horizontal="center"/>
      <protection hidden="1"/>
    </xf>
    <xf numFmtId="0" fontId="9" fillId="0" borderId="2" xfId="1" applyNumberFormat="1" applyFont="1" applyFill="1" applyBorder="1" applyAlignment="1" applyProtection="1">
      <alignment horizontal="left" wrapText="1"/>
      <protection hidden="1"/>
    </xf>
    <xf numFmtId="167" fontId="9" fillId="0" borderId="2" xfId="1" applyNumberFormat="1" applyFont="1" applyFill="1" applyBorder="1" applyAlignment="1" applyProtection="1">
      <alignment horizontal="center"/>
      <protection hidden="1"/>
    </xf>
    <xf numFmtId="167" fontId="9" fillId="0" borderId="2" xfId="1" applyNumberFormat="1" applyFont="1" applyFill="1" applyBorder="1" applyAlignment="1" applyProtection="1">
      <alignment horizontal="left" vertical="top"/>
      <protection hidden="1"/>
    </xf>
    <xf numFmtId="0" fontId="13" fillId="0" borderId="0" xfId="0" applyFont="1" applyAlignment="1">
      <alignment vertical="center" wrapText="1"/>
    </xf>
    <xf numFmtId="0" fontId="13" fillId="0" borderId="2" xfId="0" applyFont="1" applyBorder="1" applyAlignment="1">
      <alignment vertical="center" wrapText="1"/>
    </xf>
    <xf numFmtId="0" fontId="13" fillId="0" borderId="0" xfId="0" applyFont="1" applyAlignment="1">
      <alignment wrapText="1"/>
    </xf>
    <xf numFmtId="0" fontId="13" fillId="0" borderId="2" xfId="0" applyFont="1" applyBorder="1" applyAlignment="1">
      <alignmen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4"/>
  <sheetViews>
    <sheetView showGridLines="0" tabSelected="1" topLeftCell="A273" zoomScaleNormal="100" workbookViewId="0">
      <selection activeCell="J289" sqref="J289"/>
    </sheetView>
  </sheetViews>
  <sheetFormatPr defaultColWidth="9.140625" defaultRowHeight="12.75" x14ac:dyDescent="0.2"/>
  <cols>
    <col min="1" max="1" width="3.85546875" style="17" customWidth="1"/>
    <col min="2" max="3" width="9.140625" style="17" hidden="1" customWidth="1"/>
    <col min="4" max="4" width="6.28515625" style="17" customWidth="1"/>
    <col min="5" max="5" width="18.28515625" style="17" customWidth="1"/>
    <col min="6" max="6" width="10.7109375" style="17" customWidth="1"/>
    <col min="7" max="7" width="41.28515625" style="17" customWidth="1"/>
    <col min="8" max="8" width="5.7109375" style="17" customWidth="1"/>
    <col min="9" max="9" width="6.42578125" style="17" customWidth="1"/>
    <col min="10" max="10" width="51.140625" style="17" customWidth="1"/>
    <col min="11" max="11" width="14.140625" style="17" customWidth="1"/>
    <col min="12" max="12" width="13.140625" style="17" customWidth="1"/>
    <col min="13" max="13" width="13.28515625" style="17" customWidth="1"/>
    <col min="14" max="14" width="13" style="17" customWidth="1"/>
    <col min="15" max="15" width="14.140625" style="17" customWidth="1"/>
    <col min="16" max="16" width="14.42578125" style="17" customWidth="1"/>
    <col min="17" max="17" width="15.140625" style="17" customWidth="1"/>
    <col min="18" max="18" width="15" style="17" customWidth="1"/>
    <col min="19" max="241" width="9.140625" style="17" customWidth="1"/>
    <col min="242" max="16384" width="9.140625" style="17"/>
  </cols>
  <sheetData>
    <row r="1" spans="1:19" ht="16.5" customHeight="1" x14ac:dyDescent="0.2">
      <c r="A1" s="28"/>
      <c r="B1" s="28"/>
      <c r="C1" s="28"/>
      <c r="D1" s="28"/>
      <c r="E1" s="28"/>
      <c r="F1" s="28"/>
      <c r="G1" s="28"/>
      <c r="H1" s="28"/>
      <c r="I1" s="28"/>
      <c r="J1" s="28"/>
      <c r="K1" s="28"/>
      <c r="L1" s="28"/>
      <c r="M1" s="28"/>
      <c r="N1" s="28"/>
      <c r="O1" s="14"/>
      <c r="P1" s="14"/>
      <c r="Q1" s="14"/>
      <c r="R1" s="14"/>
      <c r="S1" s="28"/>
    </row>
    <row r="2" spans="1:19" ht="18.75" customHeight="1" x14ac:dyDescent="0.2">
      <c r="A2" s="28"/>
      <c r="B2" s="28"/>
      <c r="C2" s="28"/>
      <c r="D2" s="28"/>
      <c r="E2" s="28"/>
      <c r="F2" s="28"/>
      <c r="G2" s="28"/>
      <c r="H2" s="28"/>
      <c r="I2" s="28"/>
      <c r="J2" s="28"/>
      <c r="K2" s="28"/>
      <c r="L2" s="28"/>
      <c r="M2" s="28"/>
      <c r="N2" s="28"/>
      <c r="O2" s="15"/>
      <c r="P2" s="14"/>
      <c r="Q2" s="14"/>
      <c r="R2" s="14"/>
      <c r="S2" s="28"/>
    </row>
    <row r="3" spans="1:19" ht="16.5" customHeight="1" x14ac:dyDescent="0.2">
      <c r="A3" s="28"/>
      <c r="B3" s="28"/>
      <c r="C3" s="28"/>
      <c r="D3" s="28"/>
      <c r="E3" s="28"/>
      <c r="F3" s="28"/>
      <c r="G3" s="28"/>
      <c r="H3" s="28"/>
      <c r="I3" s="28"/>
      <c r="J3" s="28"/>
      <c r="K3" s="28"/>
      <c r="L3" s="28"/>
      <c r="M3" s="28"/>
      <c r="N3" s="28"/>
      <c r="O3" s="14"/>
      <c r="P3" s="14"/>
      <c r="Q3" s="14"/>
      <c r="R3" s="14"/>
      <c r="S3" s="28"/>
    </row>
    <row r="4" spans="1:19" ht="13.5" customHeight="1" x14ac:dyDescent="0.2">
      <c r="A4" s="28"/>
      <c r="B4" s="28"/>
      <c r="C4" s="28"/>
      <c r="D4" s="28"/>
      <c r="E4" s="28"/>
      <c r="F4" s="28"/>
      <c r="G4" s="28"/>
      <c r="H4" s="28"/>
      <c r="I4" s="28"/>
      <c r="J4" s="28"/>
      <c r="K4" s="28"/>
      <c r="L4" s="28"/>
      <c r="M4" s="28"/>
      <c r="N4" s="28"/>
      <c r="O4" s="15"/>
      <c r="P4" s="15"/>
      <c r="Q4" s="15"/>
      <c r="R4" s="14"/>
      <c r="S4" s="28"/>
    </row>
    <row r="5" spans="1:19" ht="19.5" customHeight="1" x14ac:dyDescent="0.2">
      <c r="A5" s="28"/>
      <c r="B5" s="28"/>
      <c r="C5" s="28"/>
      <c r="D5" s="28"/>
      <c r="E5" s="28"/>
      <c r="F5" s="28"/>
      <c r="G5" s="28"/>
      <c r="H5" s="28"/>
      <c r="I5" s="28"/>
      <c r="J5" s="28"/>
      <c r="K5" s="28"/>
      <c r="L5" s="28"/>
      <c r="M5" s="28"/>
      <c r="N5" s="28"/>
      <c r="O5" s="15"/>
      <c r="P5" s="15"/>
      <c r="Q5" s="15"/>
      <c r="R5" s="14"/>
      <c r="S5" s="28"/>
    </row>
    <row r="6" spans="1:19" ht="15.75" customHeight="1" x14ac:dyDescent="0.2">
      <c r="A6" s="28"/>
      <c r="B6" s="28"/>
      <c r="C6" s="28"/>
      <c r="D6" s="28"/>
      <c r="E6" s="28"/>
      <c r="F6" s="28"/>
      <c r="G6" s="28"/>
      <c r="H6" s="28"/>
      <c r="I6" s="28"/>
      <c r="J6" s="28"/>
      <c r="K6" s="28"/>
      <c r="L6" s="28"/>
      <c r="M6" s="28"/>
      <c r="N6" s="28"/>
      <c r="O6" s="15"/>
      <c r="P6" s="15"/>
      <c r="Q6" s="15"/>
      <c r="R6" s="14"/>
      <c r="S6" s="28"/>
    </row>
    <row r="7" spans="1:19" ht="17.25" customHeight="1" x14ac:dyDescent="0.25">
      <c r="A7" s="28"/>
      <c r="B7" s="28"/>
      <c r="C7" s="28"/>
      <c r="D7" s="94" t="s">
        <v>458</v>
      </c>
      <c r="E7" s="94"/>
      <c r="F7" s="94"/>
      <c r="G7" s="94"/>
      <c r="H7" s="94"/>
      <c r="I7" s="94"/>
      <c r="J7" s="94"/>
      <c r="K7" s="94"/>
      <c r="L7" s="94"/>
      <c r="M7" s="94"/>
      <c r="N7" s="94"/>
      <c r="O7" s="94"/>
      <c r="P7" s="94"/>
      <c r="Q7" s="94"/>
      <c r="R7" s="94"/>
      <c r="S7" s="28"/>
    </row>
    <row r="8" spans="1:19" ht="29.25" customHeight="1" x14ac:dyDescent="0.2">
      <c r="A8" s="28"/>
      <c r="B8" s="13" t="s">
        <v>228</v>
      </c>
      <c r="C8" s="13"/>
      <c r="D8" s="95" t="s">
        <v>4</v>
      </c>
      <c r="E8" s="95"/>
      <c r="F8" s="95"/>
      <c r="G8" s="95"/>
      <c r="H8" s="95"/>
      <c r="I8" s="95"/>
      <c r="J8" s="95"/>
      <c r="K8" s="95"/>
      <c r="L8" s="95"/>
      <c r="M8" s="95"/>
      <c r="N8" s="95"/>
      <c r="O8" s="95"/>
      <c r="P8" s="95"/>
      <c r="Q8" s="95"/>
      <c r="R8" s="95"/>
      <c r="S8" s="28"/>
    </row>
    <row r="9" spans="1:19" ht="13.5" customHeight="1" x14ac:dyDescent="0.2">
      <c r="A9" s="28"/>
      <c r="B9" s="29"/>
      <c r="C9" s="28"/>
      <c r="D9" s="28"/>
      <c r="E9" s="28"/>
      <c r="F9" s="28"/>
      <c r="G9" s="28"/>
      <c r="H9" s="28"/>
      <c r="I9" s="28"/>
      <c r="J9" s="28"/>
      <c r="K9" s="28"/>
      <c r="L9" s="28"/>
      <c r="M9" s="28"/>
      <c r="N9" s="28"/>
      <c r="O9" s="28"/>
      <c r="P9" s="30"/>
      <c r="Q9" s="30"/>
      <c r="R9" s="28"/>
      <c r="S9" s="28"/>
    </row>
    <row r="10" spans="1:19" ht="14.25" customHeight="1" x14ac:dyDescent="0.2">
      <c r="A10" s="28"/>
      <c r="B10" s="91" t="s">
        <v>227</v>
      </c>
      <c r="C10" s="12"/>
      <c r="D10" s="91" t="s">
        <v>268</v>
      </c>
      <c r="E10" s="91"/>
      <c r="F10" s="91" t="s">
        <v>226</v>
      </c>
      <c r="G10" s="91" t="s">
        <v>225</v>
      </c>
      <c r="H10" s="91" t="s">
        <v>224</v>
      </c>
      <c r="I10" s="91"/>
      <c r="J10" s="91" t="s">
        <v>223</v>
      </c>
      <c r="K10" s="91"/>
      <c r="L10" s="91"/>
      <c r="M10" s="91" t="s">
        <v>222</v>
      </c>
      <c r="N10" s="91"/>
      <c r="O10" s="91"/>
      <c r="P10" s="91"/>
      <c r="Q10" s="91"/>
      <c r="R10" s="91"/>
      <c r="S10" s="28"/>
    </row>
    <row r="11" spans="1:19" ht="18.75" customHeight="1" x14ac:dyDescent="0.2">
      <c r="A11" s="28"/>
      <c r="B11" s="91"/>
      <c r="C11" s="11"/>
      <c r="D11" s="91"/>
      <c r="E11" s="91"/>
      <c r="F11" s="91"/>
      <c r="G11" s="91"/>
      <c r="H11" s="91"/>
      <c r="I11" s="91"/>
      <c r="J11" s="91" t="s">
        <v>221</v>
      </c>
      <c r="K11" s="91" t="s">
        <v>220</v>
      </c>
      <c r="L11" s="91" t="s">
        <v>219</v>
      </c>
      <c r="M11" s="51" t="s">
        <v>218</v>
      </c>
      <c r="N11" s="51"/>
      <c r="O11" s="51" t="s">
        <v>217</v>
      </c>
      <c r="P11" s="91" t="s">
        <v>216</v>
      </c>
      <c r="Q11" s="91" t="s">
        <v>215</v>
      </c>
      <c r="R11" s="91"/>
      <c r="S11" s="28"/>
    </row>
    <row r="12" spans="1:19" ht="33.75" customHeight="1" x14ac:dyDescent="0.2">
      <c r="A12" s="28"/>
      <c r="B12" s="92"/>
      <c r="C12" s="10" t="s">
        <v>214</v>
      </c>
      <c r="D12" s="37" t="s">
        <v>213</v>
      </c>
      <c r="E12" s="37" t="s">
        <v>212</v>
      </c>
      <c r="F12" s="91"/>
      <c r="G12" s="91"/>
      <c r="H12" s="37" t="s">
        <v>211</v>
      </c>
      <c r="I12" s="37" t="s">
        <v>210</v>
      </c>
      <c r="J12" s="91"/>
      <c r="K12" s="91"/>
      <c r="L12" s="91"/>
      <c r="M12" s="37" t="s">
        <v>209</v>
      </c>
      <c r="N12" s="37" t="s">
        <v>208</v>
      </c>
      <c r="O12" s="37" t="s">
        <v>209</v>
      </c>
      <c r="P12" s="91"/>
      <c r="Q12" s="37" t="s">
        <v>207</v>
      </c>
      <c r="R12" s="37" t="s">
        <v>206</v>
      </c>
      <c r="S12" s="28"/>
    </row>
    <row r="13" spans="1:19" ht="12" customHeight="1" x14ac:dyDescent="0.2">
      <c r="A13" s="28"/>
      <c r="B13" s="8">
        <v>1</v>
      </c>
      <c r="C13" s="9"/>
      <c r="D13" s="52">
        <v>1</v>
      </c>
      <c r="E13" s="52">
        <v>2</v>
      </c>
      <c r="F13" s="52">
        <v>3</v>
      </c>
      <c r="G13" s="52">
        <v>4</v>
      </c>
      <c r="H13" s="52">
        <v>5</v>
      </c>
      <c r="I13" s="52">
        <v>6</v>
      </c>
      <c r="J13" s="53" t="s">
        <v>205</v>
      </c>
      <c r="K13" s="52">
        <v>11</v>
      </c>
      <c r="L13" s="52">
        <v>12</v>
      </c>
      <c r="M13" s="52">
        <v>13</v>
      </c>
      <c r="N13" s="52">
        <v>14</v>
      </c>
      <c r="O13" s="52">
        <v>15</v>
      </c>
      <c r="P13" s="52">
        <v>16</v>
      </c>
      <c r="Q13" s="52">
        <v>17</v>
      </c>
      <c r="R13" s="52">
        <v>18</v>
      </c>
      <c r="S13" s="28"/>
    </row>
    <row r="14" spans="1:19" ht="72.75" customHeight="1" x14ac:dyDescent="0.2">
      <c r="A14" s="16"/>
      <c r="B14" s="6">
        <v>301010001</v>
      </c>
      <c r="C14" s="5">
        <v>50</v>
      </c>
      <c r="D14" s="54">
        <v>50</v>
      </c>
      <c r="E14" s="7" t="s">
        <v>2</v>
      </c>
      <c r="F14" s="55">
        <v>301010001</v>
      </c>
      <c r="G14" s="7" t="s">
        <v>204</v>
      </c>
      <c r="H14" s="89"/>
      <c r="I14" s="89"/>
      <c r="J14" s="7" t="s">
        <v>203</v>
      </c>
      <c r="K14" s="7" t="s">
        <v>202</v>
      </c>
      <c r="L14" s="7" t="s">
        <v>9</v>
      </c>
      <c r="M14" s="19">
        <f>SUM(M15:M19)</f>
        <v>69840.096999999994</v>
      </c>
      <c r="N14" s="19">
        <f t="shared" ref="N14:R14" si="0">SUM(N15:N19)</f>
        <v>14972.157999999999</v>
      </c>
      <c r="O14" s="19">
        <f t="shared" si="0"/>
        <v>123195.666</v>
      </c>
      <c r="P14" s="19">
        <f t="shared" si="0"/>
        <v>24225.5</v>
      </c>
      <c r="Q14" s="19">
        <f t="shared" si="0"/>
        <v>24065</v>
      </c>
      <c r="R14" s="19">
        <f t="shared" si="0"/>
        <v>24065</v>
      </c>
      <c r="S14" s="33"/>
    </row>
    <row r="15" spans="1:19" ht="12.75" customHeight="1" x14ac:dyDescent="0.2">
      <c r="A15" s="16"/>
      <c r="B15" s="6">
        <v>301010001</v>
      </c>
      <c r="C15" s="5">
        <v>40</v>
      </c>
      <c r="D15" s="54"/>
      <c r="E15" s="7"/>
      <c r="F15" s="55"/>
      <c r="G15" s="7"/>
      <c r="H15" s="56">
        <v>4</v>
      </c>
      <c r="I15" s="56">
        <v>10</v>
      </c>
      <c r="J15" s="7"/>
      <c r="K15" s="7"/>
      <c r="L15" s="7"/>
      <c r="M15" s="32">
        <v>14972.308999999999</v>
      </c>
      <c r="N15" s="32">
        <v>14972.157999999999</v>
      </c>
      <c r="O15" s="32">
        <v>11817.5</v>
      </c>
      <c r="P15" s="32">
        <v>11817.5</v>
      </c>
      <c r="Q15" s="32">
        <v>11817.5</v>
      </c>
      <c r="R15" s="32">
        <v>11817.5</v>
      </c>
      <c r="S15" s="33"/>
    </row>
    <row r="16" spans="1:19" ht="12.75" customHeight="1" x14ac:dyDescent="0.2">
      <c r="A16" s="16"/>
      <c r="B16" s="6">
        <v>301010001</v>
      </c>
      <c r="C16" s="5">
        <v>50</v>
      </c>
      <c r="D16" s="54"/>
      <c r="E16" s="7"/>
      <c r="F16" s="55"/>
      <c r="G16" s="7"/>
      <c r="H16" s="56">
        <v>1</v>
      </c>
      <c r="I16" s="56">
        <v>11</v>
      </c>
      <c r="J16" s="7"/>
      <c r="K16" s="7"/>
      <c r="L16" s="7"/>
      <c r="M16" s="32">
        <v>17848.942999999999</v>
      </c>
      <c r="N16" s="32">
        <v>0</v>
      </c>
      <c r="O16" s="32">
        <v>40000</v>
      </c>
      <c r="P16" s="32">
        <v>10000</v>
      </c>
      <c r="Q16" s="32">
        <v>10000</v>
      </c>
      <c r="R16" s="32">
        <v>10000</v>
      </c>
      <c r="S16" s="33"/>
    </row>
    <row r="17" spans="1:19" ht="12.75" customHeight="1" x14ac:dyDescent="0.2">
      <c r="A17" s="16"/>
      <c r="B17" s="6">
        <v>301010001</v>
      </c>
      <c r="C17" s="5">
        <v>50</v>
      </c>
      <c r="D17" s="54"/>
      <c r="E17" s="7"/>
      <c r="F17" s="55"/>
      <c r="G17" s="7"/>
      <c r="H17" s="56">
        <v>1</v>
      </c>
      <c r="I17" s="56">
        <v>13</v>
      </c>
      <c r="J17" s="7"/>
      <c r="K17" s="7"/>
      <c r="L17" s="7"/>
      <c r="M17" s="32">
        <v>163</v>
      </c>
      <c r="N17" s="32">
        <v>0</v>
      </c>
      <c r="O17" s="32">
        <v>0</v>
      </c>
      <c r="P17" s="32">
        <v>0</v>
      </c>
      <c r="Q17" s="32">
        <v>0</v>
      </c>
      <c r="R17" s="32">
        <v>0</v>
      </c>
      <c r="S17" s="33"/>
    </row>
    <row r="18" spans="1:19" ht="74.25" customHeight="1" x14ac:dyDescent="0.2">
      <c r="A18" s="16"/>
      <c r="B18" s="6">
        <v>301010001</v>
      </c>
      <c r="C18" s="5">
        <v>50</v>
      </c>
      <c r="D18" s="54">
        <v>50</v>
      </c>
      <c r="E18" s="7" t="s">
        <v>2</v>
      </c>
      <c r="F18" s="55">
        <v>301010001</v>
      </c>
      <c r="G18" s="7" t="s">
        <v>204</v>
      </c>
      <c r="H18" s="56">
        <v>4</v>
      </c>
      <c r="I18" s="56">
        <v>1</v>
      </c>
      <c r="J18" s="7" t="s">
        <v>203</v>
      </c>
      <c r="K18" s="7" t="s">
        <v>202</v>
      </c>
      <c r="L18" s="7" t="s">
        <v>9</v>
      </c>
      <c r="M18" s="32">
        <v>1E-3</v>
      </c>
      <c r="N18" s="32">
        <v>0</v>
      </c>
      <c r="O18" s="32">
        <v>2187.3609999999999</v>
      </c>
      <c r="P18" s="32">
        <v>2408</v>
      </c>
      <c r="Q18" s="32">
        <v>2247.5</v>
      </c>
      <c r="R18" s="32">
        <v>2247.5</v>
      </c>
      <c r="S18" s="33"/>
    </row>
    <row r="19" spans="1:19" ht="12.75" customHeight="1" x14ac:dyDescent="0.2">
      <c r="A19" s="16"/>
      <c r="B19" s="6">
        <v>301010001</v>
      </c>
      <c r="C19" s="5">
        <v>50</v>
      </c>
      <c r="D19" s="54"/>
      <c r="E19" s="7"/>
      <c r="F19" s="55"/>
      <c r="G19" s="7"/>
      <c r="H19" s="56">
        <v>5</v>
      </c>
      <c r="I19" s="56">
        <v>5</v>
      </c>
      <c r="J19" s="7"/>
      <c r="K19" s="7"/>
      <c r="L19" s="7"/>
      <c r="M19" s="32">
        <v>36855.843999999997</v>
      </c>
      <c r="N19" s="32">
        <v>0</v>
      </c>
      <c r="O19" s="32">
        <v>69190.804999999993</v>
      </c>
      <c r="P19" s="32">
        <v>0</v>
      </c>
      <c r="Q19" s="32">
        <v>0</v>
      </c>
      <c r="R19" s="32">
        <v>0</v>
      </c>
      <c r="S19" s="33"/>
    </row>
    <row r="20" spans="1:19" ht="98.25" customHeight="1" x14ac:dyDescent="0.2">
      <c r="A20" s="16"/>
      <c r="B20" s="6">
        <v>301010003</v>
      </c>
      <c r="C20" s="5">
        <v>480</v>
      </c>
      <c r="D20" s="54">
        <v>40</v>
      </c>
      <c r="E20" s="7" t="s">
        <v>46</v>
      </c>
      <c r="F20" s="55">
        <v>301010003</v>
      </c>
      <c r="G20" s="7" t="s">
        <v>201</v>
      </c>
      <c r="H20" s="89"/>
      <c r="I20" s="89"/>
      <c r="J20" s="7" t="s">
        <v>156</v>
      </c>
      <c r="K20" s="7" t="s">
        <v>200</v>
      </c>
      <c r="L20" s="7" t="s">
        <v>144</v>
      </c>
      <c r="M20" s="19">
        <f>SUM(M21:M26)</f>
        <v>110575.493</v>
      </c>
      <c r="N20" s="19">
        <f t="shared" ref="N20:R20" si="1">SUM(N21:N26)</f>
        <v>98594.877000000008</v>
      </c>
      <c r="O20" s="19">
        <f t="shared" si="1"/>
        <v>156396.85100000002</v>
      </c>
      <c r="P20" s="19">
        <f t="shared" si="1"/>
        <v>98595.7</v>
      </c>
      <c r="Q20" s="19">
        <f t="shared" si="1"/>
        <v>98589.8</v>
      </c>
      <c r="R20" s="19">
        <f t="shared" si="1"/>
        <v>98589.8</v>
      </c>
      <c r="S20" s="33"/>
    </row>
    <row r="21" spans="1:19" ht="12.75" customHeight="1" x14ac:dyDescent="0.2">
      <c r="A21" s="16"/>
      <c r="B21" s="6">
        <v>301010003</v>
      </c>
      <c r="C21" s="5">
        <v>40</v>
      </c>
      <c r="D21" s="54"/>
      <c r="E21" s="7"/>
      <c r="F21" s="55"/>
      <c r="G21" s="7"/>
      <c r="H21" s="56">
        <v>1</v>
      </c>
      <c r="I21" s="56">
        <v>13</v>
      </c>
      <c r="J21" s="7"/>
      <c r="K21" s="7"/>
      <c r="L21" s="7"/>
      <c r="M21" s="32">
        <v>43808.074000000001</v>
      </c>
      <c r="N21" s="32">
        <v>42671.739000000001</v>
      </c>
      <c r="O21" s="32">
        <v>50535.296000000002</v>
      </c>
      <c r="P21" s="32">
        <v>48129.8</v>
      </c>
      <c r="Q21" s="32">
        <v>48129.8</v>
      </c>
      <c r="R21" s="32">
        <v>48129.8</v>
      </c>
      <c r="S21" s="33"/>
    </row>
    <row r="22" spans="1:19" ht="12.75" customHeight="1" x14ac:dyDescent="0.2">
      <c r="A22" s="16"/>
      <c r="B22" s="6">
        <v>301010003</v>
      </c>
      <c r="C22" s="5">
        <v>40</v>
      </c>
      <c r="D22" s="54"/>
      <c r="E22" s="7"/>
      <c r="F22" s="55"/>
      <c r="G22" s="7"/>
      <c r="H22" s="56">
        <v>4</v>
      </c>
      <c r="I22" s="56">
        <v>5</v>
      </c>
      <c r="J22" s="7"/>
      <c r="K22" s="7"/>
      <c r="L22" s="7"/>
      <c r="M22" s="32">
        <v>3000</v>
      </c>
      <c r="N22" s="32">
        <v>1767.9259999999999</v>
      </c>
      <c r="O22" s="32">
        <v>4226.24</v>
      </c>
      <c r="P22" s="32">
        <v>0</v>
      </c>
      <c r="Q22" s="32">
        <v>0</v>
      </c>
      <c r="R22" s="32">
        <v>0</v>
      </c>
      <c r="S22" s="33"/>
    </row>
    <row r="23" spans="1:19" ht="12.75" customHeight="1" x14ac:dyDescent="0.2">
      <c r="A23" s="16"/>
      <c r="B23" s="6">
        <v>301010003</v>
      </c>
      <c r="C23" s="5">
        <v>40</v>
      </c>
      <c r="D23" s="54"/>
      <c r="E23" s="7"/>
      <c r="F23" s="55"/>
      <c r="G23" s="7"/>
      <c r="H23" s="56">
        <v>5</v>
      </c>
      <c r="I23" s="56">
        <v>2</v>
      </c>
      <c r="J23" s="7"/>
      <c r="K23" s="7"/>
      <c r="L23" s="7"/>
      <c r="M23" s="32">
        <v>6881.9189999999999</v>
      </c>
      <c r="N23" s="32">
        <v>4103.26</v>
      </c>
      <c r="O23" s="32">
        <v>8034.1589999999997</v>
      </c>
      <c r="P23" s="32">
        <v>0</v>
      </c>
      <c r="Q23" s="32">
        <v>0</v>
      </c>
      <c r="R23" s="32">
        <v>0</v>
      </c>
      <c r="S23" s="33"/>
    </row>
    <row r="24" spans="1:19" ht="12.75" customHeight="1" x14ac:dyDescent="0.2">
      <c r="A24" s="16"/>
      <c r="B24" s="6">
        <v>301010003</v>
      </c>
      <c r="C24" s="5">
        <v>40</v>
      </c>
      <c r="D24" s="54"/>
      <c r="E24" s="7"/>
      <c r="F24" s="55"/>
      <c r="G24" s="7"/>
      <c r="H24" s="56">
        <v>10</v>
      </c>
      <c r="I24" s="56">
        <v>4</v>
      </c>
      <c r="J24" s="7"/>
      <c r="K24" s="7"/>
      <c r="L24" s="7"/>
      <c r="M24" s="32">
        <v>0</v>
      </c>
      <c r="N24" s="32">
        <v>0</v>
      </c>
      <c r="O24" s="32">
        <v>2579.1999999999998</v>
      </c>
      <c r="P24" s="32">
        <v>2627.2</v>
      </c>
      <c r="Q24" s="32">
        <v>2621.3000000000002</v>
      </c>
      <c r="R24" s="32">
        <v>2621.3000000000002</v>
      </c>
      <c r="S24" s="33"/>
    </row>
    <row r="25" spans="1:19" ht="33.75" customHeight="1" x14ac:dyDescent="0.2">
      <c r="A25" s="22"/>
      <c r="B25" s="20">
        <v>301010003</v>
      </c>
      <c r="C25" s="25">
        <v>480</v>
      </c>
      <c r="D25" s="86">
        <v>480</v>
      </c>
      <c r="E25" s="93" t="s">
        <v>260</v>
      </c>
      <c r="F25" s="98"/>
      <c r="G25" s="93"/>
      <c r="H25" s="57">
        <v>1</v>
      </c>
      <c r="I25" s="57">
        <v>13</v>
      </c>
      <c r="J25" s="93" t="s">
        <v>156</v>
      </c>
      <c r="K25" s="93" t="s">
        <v>200</v>
      </c>
      <c r="L25" s="93" t="s">
        <v>144</v>
      </c>
      <c r="M25" s="32">
        <v>8808.5609999999997</v>
      </c>
      <c r="N25" s="32">
        <v>2091.4050000000002</v>
      </c>
      <c r="O25" s="32">
        <v>43183.156000000003</v>
      </c>
      <c r="P25" s="32">
        <v>0</v>
      </c>
      <c r="Q25" s="32">
        <v>0</v>
      </c>
      <c r="R25" s="32">
        <v>0</v>
      </c>
      <c r="S25" s="33"/>
    </row>
    <row r="26" spans="1:19" ht="60" customHeight="1" x14ac:dyDescent="0.2">
      <c r="A26" s="22"/>
      <c r="B26" s="20">
        <v>301010003</v>
      </c>
      <c r="C26" s="25">
        <v>480</v>
      </c>
      <c r="D26" s="86"/>
      <c r="E26" s="93"/>
      <c r="F26" s="98"/>
      <c r="G26" s="93"/>
      <c r="H26" s="57">
        <v>4</v>
      </c>
      <c r="I26" s="57">
        <v>12</v>
      </c>
      <c r="J26" s="93"/>
      <c r="K26" s="93"/>
      <c r="L26" s="93"/>
      <c r="M26" s="32">
        <v>48076.938999999998</v>
      </c>
      <c r="N26" s="32">
        <v>47960.546999999999</v>
      </c>
      <c r="O26" s="32">
        <v>47838.8</v>
      </c>
      <c r="P26" s="32">
        <v>47838.7</v>
      </c>
      <c r="Q26" s="32">
        <v>47838.7</v>
      </c>
      <c r="R26" s="32">
        <v>47838.7</v>
      </c>
      <c r="S26" s="33"/>
    </row>
    <row r="27" spans="1:19" ht="90" customHeight="1" x14ac:dyDescent="0.2">
      <c r="A27" s="16"/>
      <c r="B27" s="6">
        <v>301010005</v>
      </c>
      <c r="C27" s="5">
        <v>480</v>
      </c>
      <c r="D27" s="54">
        <v>480</v>
      </c>
      <c r="E27" s="7" t="s">
        <v>260</v>
      </c>
      <c r="F27" s="55">
        <v>301010005</v>
      </c>
      <c r="G27" s="7" t="s">
        <v>199</v>
      </c>
      <c r="H27" s="89"/>
      <c r="I27" s="89"/>
      <c r="J27" s="7" t="s">
        <v>195</v>
      </c>
      <c r="K27" s="7" t="s">
        <v>198</v>
      </c>
      <c r="L27" s="7" t="s">
        <v>13</v>
      </c>
      <c r="M27" s="19">
        <f>M28</f>
        <v>2859.3960000000002</v>
      </c>
      <c r="N27" s="19">
        <f t="shared" ref="N27:R27" si="2">N28</f>
        <v>2179.8910000000001</v>
      </c>
      <c r="O27" s="19">
        <f t="shared" si="2"/>
        <v>1320.1949999999999</v>
      </c>
      <c r="P27" s="19">
        <f t="shared" si="2"/>
        <v>5000</v>
      </c>
      <c r="Q27" s="19">
        <f t="shared" si="2"/>
        <v>0</v>
      </c>
      <c r="R27" s="19">
        <f t="shared" si="2"/>
        <v>0</v>
      </c>
      <c r="S27" s="33"/>
    </row>
    <row r="28" spans="1:19" ht="12.75" customHeight="1" x14ac:dyDescent="0.2">
      <c r="A28" s="16"/>
      <c r="B28" s="6">
        <v>301010005</v>
      </c>
      <c r="C28" s="5">
        <v>480</v>
      </c>
      <c r="D28" s="54"/>
      <c r="E28" s="7"/>
      <c r="F28" s="55"/>
      <c r="G28" s="7"/>
      <c r="H28" s="56">
        <v>4</v>
      </c>
      <c r="I28" s="56">
        <v>9</v>
      </c>
      <c r="J28" s="7"/>
      <c r="K28" s="7"/>
      <c r="L28" s="7"/>
      <c r="M28" s="32">
        <v>2859.3960000000002</v>
      </c>
      <c r="N28" s="32">
        <v>2179.8910000000001</v>
      </c>
      <c r="O28" s="32">
        <v>1320.1949999999999</v>
      </c>
      <c r="P28" s="32">
        <v>5000</v>
      </c>
      <c r="Q28" s="32">
        <v>0</v>
      </c>
      <c r="R28" s="32">
        <v>0</v>
      </c>
      <c r="S28" s="33"/>
    </row>
    <row r="29" spans="1:19" ht="104.25" customHeight="1" x14ac:dyDescent="0.2">
      <c r="A29" s="16"/>
      <c r="B29" s="6">
        <v>301010006</v>
      </c>
      <c r="C29" s="5">
        <v>40</v>
      </c>
      <c r="D29" s="54">
        <v>40</v>
      </c>
      <c r="E29" s="7" t="s">
        <v>46</v>
      </c>
      <c r="F29" s="55">
        <v>301010006</v>
      </c>
      <c r="G29" s="7" t="s">
        <v>197</v>
      </c>
      <c r="H29" s="89"/>
      <c r="I29" s="89"/>
      <c r="J29" s="7" t="s">
        <v>195</v>
      </c>
      <c r="K29" s="7" t="s">
        <v>14</v>
      </c>
      <c r="L29" s="7" t="s">
        <v>13</v>
      </c>
      <c r="M29" s="19">
        <f>M30</f>
        <v>70063.413</v>
      </c>
      <c r="N29" s="19">
        <f t="shared" ref="N29:R29" si="3">N30</f>
        <v>68419.171000000002</v>
      </c>
      <c r="O29" s="19">
        <f t="shared" si="3"/>
        <v>1644.242</v>
      </c>
      <c r="P29" s="19">
        <f t="shared" si="3"/>
        <v>61137.896000000001</v>
      </c>
      <c r="Q29" s="19">
        <f t="shared" si="3"/>
        <v>42189.1</v>
      </c>
      <c r="R29" s="19">
        <f t="shared" si="3"/>
        <v>42189.1</v>
      </c>
      <c r="S29" s="33"/>
    </row>
    <row r="30" spans="1:19" ht="12.75" customHeight="1" x14ac:dyDescent="0.2">
      <c r="A30" s="16"/>
      <c r="B30" s="6">
        <v>301010006</v>
      </c>
      <c r="C30" s="5">
        <v>40</v>
      </c>
      <c r="D30" s="54"/>
      <c r="E30" s="7"/>
      <c r="F30" s="55"/>
      <c r="G30" s="7"/>
      <c r="H30" s="56">
        <v>4</v>
      </c>
      <c r="I30" s="56">
        <v>8</v>
      </c>
      <c r="J30" s="7"/>
      <c r="K30" s="7"/>
      <c r="L30" s="7"/>
      <c r="M30" s="32">
        <v>70063.413</v>
      </c>
      <c r="N30" s="32">
        <v>68419.171000000002</v>
      </c>
      <c r="O30" s="32">
        <v>1644.242</v>
      </c>
      <c r="P30" s="32">
        <v>61137.896000000001</v>
      </c>
      <c r="Q30" s="32">
        <v>42189.1</v>
      </c>
      <c r="R30" s="32">
        <v>42189.1</v>
      </c>
      <c r="S30" s="33"/>
    </row>
    <row r="31" spans="1:19" ht="96" customHeight="1" x14ac:dyDescent="0.2">
      <c r="A31" s="16"/>
      <c r="B31" s="6">
        <v>301010007</v>
      </c>
      <c r="C31" s="5">
        <v>40</v>
      </c>
      <c r="D31" s="54">
        <v>40</v>
      </c>
      <c r="E31" s="7" t="s">
        <v>46</v>
      </c>
      <c r="F31" s="55">
        <v>301010007</v>
      </c>
      <c r="G31" s="7" t="s">
        <v>196</v>
      </c>
      <c r="H31" s="89"/>
      <c r="I31" s="89"/>
      <c r="J31" s="7" t="s">
        <v>195</v>
      </c>
      <c r="K31" s="7" t="s">
        <v>14</v>
      </c>
      <c r="L31" s="7" t="s">
        <v>13</v>
      </c>
      <c r="M31" s="19">
        <f>M32</f>
        <v>20763.451000000001</v>
      </c>
      <c r="N31" s="19">
        <f t="shared" ref="N31:R31" si="4">N32</f>
        <v>20763.451000000001</v>
      </c>
      <c r="O31" s="19">
        <f t="shared" si="4"/>
        <v>25274.9</v>
      </c>
      <c r="P31" s="19">
        <f t="shared" si="4"/>
        <v>26115.8</v>
      </c>
      <c r="Q31" s="19">
        <f t="shared" si="4"/>
        <v>26115.8</v>
      </c>
      <c r="R31" s="19">
        <f t="shared" si="4"/>
        <v>26115.8</v>
      </c>
      <c r="S31" s="33"/>
    </row>
    <row r="32" spans="1:19" ht="12.75" customHeight="1" x14ac:dyDescent="0.2">
      <c r="A32" s="16"/>
      <c r="B32" s="6">
        <v>301010007</v>
      </c>
      <c r="C32" s="5">
        <v>40</v>
      </c>
      <c r="D32" s="54"/>
      <c r="E32" s="7"/>
      <c r="F32" s="55"/>
      <c r="G32" s="7"/>
      <c r="H32" s="56">
        <v>4</v>
      </c>
      <c r="I32" s="56">
        <v>8</v>
      </c>
      <c r="J32" s="7"/>
      <c r="K32" s="7"/>
      <c r="L32" s="7"/>
      <c r="M32" s="32">
        <v>20763.451000000001</v>
      </c>
      <c r="N32" s="32">
        <v>20763.451000000001</v>
      </c>
      <c r="O32" s="32">
        <v>25274.9</v>
      </c>
      <c r="P32" s="32">
        <v>26115.8</v>
      </c>
      <c r="Q32" s="32">
        <v>26115.8</v>
      </c>
      <c r="R32" s="32">
        <v>26115.8</v>
      </c>
      <c r="S32" s="33"/>
    </row>
    <row r="33" spans="1:19" ht="62.25" customHeight="1" x14ac:dyDescent="0.2">
      <c r="A33" s="16"/>
      <c r="B33" s="6">
        <v>301010008</v>
      </c>
      <c r="C33" s="5">
        <v>40</v>
      </c>
      <c r="D33" s="54">
        <v>40</v>
      </c>
      <c r="E33" s="7" t="s">
        <v>46</v>
      </c>
      <c r="F33" s="55">
        <v>301010008</v>
      </c>
      <c r="G33" s="7" t="s">
        <v>194</v>
      </c>
      <c r="H33" s="89"/>
      <c r="I33" s="89"/>
      <c r="J33" s="7" t="s">
        <v>193</v>
      </c>
      <c r="K33" s="7" t="s">
        <v>54</v>
      </c>
      <c r="L33" s="7" t="s">
        <v>9</v>
      </c>
      <c r="M33" s="19">
        <f>M34</f>
        <v>1759.616</v>
      </c>
      <c r="N33" s="19">
        <f t="shared" ref="N33:R33" si="5">N34</f>
        <v>1759.616</v>
      </c>
      <c r="O33" s="19">
        <f t="shared" si="5"/>
        <v>0</v>
      </c>
      <c r="P33" s="19">
        <f t="shared" si="5"/>
        <v>0</v>
      </c>
      <c r="Q33" s="19">
        <f t="shared" si="5"/>
        <v>0</v>
      </c>
      <c r="R33" s="19">
        <f t="shared" si="5"/>
        <v>0</v>
      </c>
      <c r="S33" s="33"/>
    </row>
    <row r="34" spans="1:19" ht="12.75" customHeight="1" x14ac:dyDescent="0.2">
      <c r="A34" s="16"/>
      <c r="B34" s="6">
        <v>301010008</v>
      </c>
      <c r="C34" s="5">
        <v>40</v>
      </c>
      <c r="D34" s="54"/>
      <c r="E34" s="7"/>
      <c r="F34" s="55"/>
      <c r="G34" s="7"/>
      <c r="H34" s="56">
        <v>4</v>
      </c>
      <c r="I34" s="56">
        <v>8</v>
      </c>
      <c r="J34" s="7"/>
      <c r="K34" s="7"/>
      <c r="L34" s="7"/>
      <c r="M34" s="32">
        <v>1759.616</v>
      </c>
      <c r="N34" s="32">
        <v>1759.616</v>
      </c>
      <c r="O34" s="32">
        <v>0</v>
      </c>
      <c r="P34" s="32">
        <v>0</v>
      </c>
      <c r="Q34" s="32">
        <v>0</v>
      </c>
      <c r="R34" s="32">
        <v>0</v>
      </c>
      <c r="S34" s="33"/>
    </row>
    <row r="35" spans="1:19" ht="104.25" customHeight="1" x14ac:dyDescent="0.2">
      <c r="A35" s="16"/>
      <c r="B35" s="6">
        <v>301010011</v>
      </c>
      <c r="C35" s="5">
        <v>270</v>
      </c>
      <c r="D35" s="54">
        <v>40</v>
      </c>
      <c r="E35" s="7" t="s">
        <v>253</v>
      </c>
      <c r="F35" s="55">
        <v>301010011</v>
      </c>
      <c r="G35" s="7" t="s">
        <v>192</v>
      </c>
      <c r="H35" s="89"/>
      <c r="I35" s="89"/>
      <c r="J35" s="7" t="s">
        <v>191</v>
      </c>
      <c r="K35" s="7" t="s">
        <v>14</v>
      </c>
      <c r="L35" s="7" t="s">
        <v>13</v>
      </c>
      <c r="M35" s="19">
        <f>SUM(M36:M41)</f>
        <v>215</v>
      </c>
      <c r="N35" s="19">
        <f t="shared" ref="N35:R35" si="6">SUM(N36:N41)</f>
        <v>215</v>
      </c>
      <c r="O35" s="19">
        <f t="shared" si="6"/>
        <v>165</v>
      </c>
      <c r="P35" s="19">
        <f t="shared" si="6"/>
        <v>165</v>
      </c>
      <c r="Q35" s="19">
        <f t="shared" si="6"/>
        <v>165</v>
      </c>
      <c r="R35" s="19">
        <f t="shared" si="6"/>
        <v>165</v>
      </c>
      <c r="S35" s="33"/>
    </row>
    <row r="36" spans="1:19" ht="12.75" customHeight="1" x14ac:dyDescent="0.2">
      <c r="A36" s="16"/>
      <c r="B36" s="6">
        <v>301010011</v>
      </c>
      <c r="C36" s="5">
        <v>40</v>
      </c>
      <c r="D36" s="54"/>
      <c r="E36" s="7"/>
      <c r="F36" s="55"/>
      <c r="G36" s="7"/>
      <c r="H36" s="56">
        <v>12</v>
      </c>
      <c r="I36" s="56">
        <v>1</v>
      </c>
      <c r="J36" s="7"/>
      <c r="K36" s="7"/>
      <c r="L36" s="7"/>
      <c r="M36" s="32">
        <v>66.2</v>
      </c>
      <c r="N36" s="32">
        <v>66.2</v>
      </c>
      <c r="O36" s="32">
        <v>66.2</v>
      </c>
      <c r="P36" s="32">
        <v>66.2</v>
      </c>
      <c r="Q36" s="32">
        <v>66.2</v>
      </c>
      <c r="R36" s="32">
        <v>66.2</v>
      </c>
      <c r="S36" s="33"/>
    </row>
    <row r="37" spans="1:19" ht="12.75" customHeight="1" x14ac:dyDescent="0.2">
      <c r="A37" s="16"/>
      <c r="B37" s="6">
        <v>301010011</v>
      </c>
      <c r="C37" s="5">
        <v>40</v>
      </c>
      <c r="D37" s="54"/>
      <c r="E37" s="7"/>
      <c r="F37" s="55"/>
      <c r="G37" s="7"/>
      <c r="H37" s="56">
        <v>12</v>
      </c>
      <c r="I37" s="56">
        <v>2</v>
      </c>
      <c r="J37" s="7"/>
      <c r="K37" s="7"/>
      <c r="L37" s="7"/>
      <c r="M37" s="32">
        <v>50</v>
      </c>
      <c r="N37" s="32">
        <v>50</v>
      </c>
      <c r="O37" s="32">
        <v>0</v>
      </c>
      <c r="P37" s="32">
        <v>0</v>
      </c>
      <c r="Q37" s="32">
        <v>0</v>
      </c>
      <c r="R37" s="32">
        <v>0</v>
      </c>
      <c r="S37" s="33"/>
    </row>
    <row r="38" spans="1:19" ht="84.75" customHeight="1" x14ac:dyDescent="0.2">
      <c r="A38" s="16"/>
      <c r="B38" s="6">
        <v>301010011</v>
      </c>
      <c r="C38" s="5">
        <v>230</v>
      </c>
      <c r="D38" s="76">
        <v>230</v>
      </c>
      <c r="E38" s="96" t="s">
        <v>40</v>
      </c>
      <c r="F38" s="97"/>
      <c r="G38" s="96"/>
      <c r="H38" s="56">
        <v>7</v>
      </c>
      <c r="I38" s="56">
        <v>3</v>
      </c>
      <c r="J38" s="96" t="s">
        <v>191</v>
      </c>
      <c r="K38" s="96" t="s">
        <v>14</v>
      </c>
      <c r="L38" s="96" t="s">
        <v>13</v>
      </c>
      <c r="M38" s="32">
        <v>93.8</v>
      </c>
      <c r="N38" s="32">
        <v>93.8</v>
      </c>
      <c r="O38" s="32">
        <v>0</v>
      </c>
      <c r="P38" s="32">
        <v>0</v>
      </c>
      <c r="Q38" s="32">
        <v>0</v>
      </c>
      <c r="R38" s="32">
        <v>0</v>
      </c>
      <c r="S38" s="33"/>
    </row>
    <row r="39" spans="1:19" ht="24" customHeight="1" x14ac:dyDescent="0.2">
      <c r="A39" s="16"/>
      <c r="B39" s="6">
        <v>301010011</v>
      </c>
      <c r="C39" s="5">
        <v>230</v>
      </c>
      <c r="D39" s="76"/>
      <c r="E39" s="96"/>
      <c r="F39" s="97"/>
      <c r="G39" s="96"/>
      <c r="H39" s="56">
        <v>7</v>
      </c>
      <c r="I39" s="56">
        <v>9</v>
      </c>
      <c r="J39" s="96"/>
      <c r="K39" s="96"/>
      <c r="L39" s="96"/>
      <c r="M39" s="32">
        <v>0</v>
      </c>
      <c r="N39" s="32">
        <v>0</v>
      </c>
      <c r="O39" s="32">
        <v>93.8</v>
      </c>
      <c r="P39" s="32">
        <v>93.8</v>
      </c>
      <c r="Q39" s="32">
        <v>93.8</v>
      </c>
      <c r="R39" s="32">
        <v>93.8</v>
      </c>
      <c r="S39" s="33"/>
    </row>
    <row r="40" spans="1:19" ht="113.25" customHeight="1" x14ac:dyDescent="0.2">
      <c r="A40" s="16"/>
      <c r="B40" s="6">
        <v>301010011</v>
      </c>
      <c r="C40" s="5">
        <v>240</v>
      </c>
      <c r="D40" s="58">
        <v>240</v>
      </c>
      <c r="E40" s="18" t="s">
        <v>248</v>
      </c>
      <c r="F40" s="31"/>
      <c r="G40" s="18"/>
      <c r="H40" s="56">
        <v>11</v>
      </c>
      <c r="I40" s="56">
        <v>2</v>
      </c>
      <c r="J40" s="18" t="s">
        <v>191</v>
      </c>
      <c r="K40" s="18" t="s">
        <v>14</v>
      </c>
      <c r="L40" s="18" t="s">
        <v>13</v>
      </c>
      <c r="M40" s="32">
        <v>0</v>
      </c>
      <c r="N40" s="32">
        <v>0</v>
      </c>
      <c r="O40" s="32">
        <v>5</v>
      </c>
      <c r="P40" s="32">
        <v>5</v>
      </c>
      <c r="Q40" s="32">
        <v>5</v>
      </c>
      <c r="R40" s="32">
        <v>5</v>
      </c>
      <c r="S40" s="33"/>
    </row>
    <row r="41" spans="1:19" ht="104.45" customHeight="1" x14ac:dyDescent="0.2">
      <c r="A41" s="16"/>
      <c r="B41" s="6">
        <v>301010011</v>
      </c>
      <c r="C41" s="5">
        <v>270</v>
      </c>
      <c r="D41" s="58">
        <v>270</v>
      </c>
      <c r="E41" s="18" t="s">
        <v>19</v>
      </c>
      <c r="F41" s="31"/>
      <c r="G41" s="18"/>
      <c r="H41" s="56">
        <v>11</v>
      </c>
      <c r="I41" s="56">
        <v>2</v>
      </c>
      <c r="J41" s="18" t="s">
        <v>191</v>
      </c>
      <c r="K41" s="18" t="s">
        <v>14</v>
      </c>
      <c r="L41" s="18" t="s">
        <v>13</v>
      </c>
      <c r="M41" s="32">
        <v>5</v>
      </c>
      <c r="N41" s="32">
        <v>5</v>
      </c>
      <c r="O41" s="32">
        <v>0</v>
      </c>
      <c r="P41" s="32">
        <v>0</v>
      </c>
      <c r="Q41" s="32">
        <v>0</v>
      </c>
      <c r="R41" s="32">
        <v>0</v>
      </c>
      <c r="S41" s="33"/>
    </row>
    <row r="42" spans="1:19" ht="52.5" customHeight="1" x14ac:dyDescent="0.2">
      <c r="A42" s="16"/>
      <c r="B42" s="6">
        <v>301010014</v>
      </c>
      <c r="C42" s="5">
        <v>40</v>
      </c>
      <c r="D42" s="54">
        <v>40</v>
      </c>
      <c r="E42" s="7" t="s">
        <v>46</v>
      </c>
      <c r="F42" s="55">
        <v>301010014</v>
      </c>
      <c r="G42" s="7" t="s">
        <v>190</v>
      </c>
      <c r="H42" s="89"/>
      <c r="I42" s="89"/>
      <c r="J42" s="7" t="s">
        <v>118</v>
      </c>
      <c r="K42" s="7" t="s">
        <v>123</v>
      </c>
      <c r="L42" s="7" t="s">
        <v>9</v>
      </c>
      <c r="M42" s="19">
        <f>SUM(M43:M44)</f>
        <v>405</v>
      </c>
      <c r="N42" s="19">
        <f t="shared" ref="N42:R42" si="7">SUM(N43:N44)</f>
        <v>405</v>
      </c>
      <c r="O42" s="19">
        <f t="shared" si="7"/>
        <v>150</v>
      </c>
      <c r="P42" s="19">
        <f t="shared" si="7"/>
        <v>150</v>
      </c>
      <c r="Q42" s="19">
        <f t="shared" si="7"/>
        <v>150</v>
      </c>
      <c r="R42" s="19">
        <f t="shared" si="7"/>
        <v>150</v>
      </c>
      <c r="S42" s="33"/>
    </row>
    <row r="43" spans="1:19" ht="22.9" customHeight="1" x14ac:dyDescent="0.2">
      <c r="A43" s="16"/>
      <c r="B43" s="6">
        <v>301010014</v>
      </c>
      <c r="C43" s="5">
        <v>40</v>
      </c>
      <c r="D43" s="54"/>
      <c r="E43" s="7"/>
      <c r="F43" s="55"/>
      <c r="G43" s="7"/>
      <c r="H43" s="56">
        <v>1</v>
      </c>
      <c r="I43" s="56">
        <v>13</v>
      </c>
      <c r="J43" s="7"/>
      <c r="K43" s="7"/>
      <c r="L43" s="7"/>
      <c r="M43" s="32">
        <v>320</v>
      </c>
      <c r="N43" s="32">
        <v>320</v>
      </c>
      <c r="O43" s="32">
        <v>0</v>
      </c>
      <c r="P43" s="32">
        <v>0</v>
      </c>
      <c r="Q43" s="32">
        <v>0</v>
      </c>
      <c r="R43" s="32">
        <v>0</v>
      </c>
      <c r="S43" s="33"/>
    </row>
    <row r="44" spans="1:19" ht="23.45" customHeight="1" x14ac:dyDescent="0.2">
      <c r="A44" s="16"/>
      <c r="B44" s="6">
        <v>301010014</v>
      </c>
      <c r="C44" s="5">
        <v>40</v>
      </c>
      <c r="D44" s="54"/>
      <c r="E44" s="7"/>
      <c r="F44" s="55"/>
      <c r="G44" s="7"/>
      <c r="H44" s="56">
        <v>7</v>
      </c>
      <c r="I44" s="56">
        <v>7</v>
      </c>
      <c r="J44" s="7"/>
      <c r="K44" s="7"/>
      <c r="L44" s="7"/>
      <c r="M44" s="32">
        <v>85</v>
      </c>
      <c r="N44" s="32">
        <v>85</v>
      </c>
      <c r="O44" s="32">
        <v>150</v>
      </c>
      <c r="P44" s="32">
        <v>150</v>
      </c>
      <c r="Q44" s="32">
        <v>150</v>
      </c>
      <c r="R44" s="32">
        <v>150</v>
      </c>
      <c r="S44" s="33"/>
    </row>
    <row r="45" spans="1:19" ht="51" customHeight="1" x14ac:dyDescent="0.2">
      <c r="A45" s="16"/>
      <c r="B45" s="6">
        <v>301010016</v>
      </c>
      <c r="C45" s="5">
        <v>240</v>
      </c>
      <c r="D45" s="54">
        <v>40</v>
      </c>
      <c r="E45" s="7" t="s">
        <v>46</v>
      </c>
      <c r="F45" s="55">
        <v>301010016</v>
      </c>
      <c r="G45" s="7" t="s">
        <v>189</v>
      </c>
      <c r="H45" s="89"/>
      <c r="I45" s="89"/>
      <c r="J45" s="7" t="s">
        <v>188</v>
      </c>
      <c r="K45" s="7" t="s">
        <v>17</v>
      </c>
      <c r="L45" s="7" t="s">
        <v>9</v>
      </c>
      <c r="M45" s="19">
        <f>SUM(M46:M48)</f>
        <v>25176.423999999999</v>
      </c>
      <c r="N45" s="19">
        <f t="shared" ref="N45:R45" si="8">SUM(N46:N48)</f>
        <v>116.6</v>
      </c>
      <c r="O45" s="19">
        <f t="shared" si="8"/>
        <v>106597.62400000001</v>
      </c>
      <c r="P45" s="19">
        <f t="shared" si="8"/>
        <v>97.6</v>
      </c>
      <c r="Q45" s="19">
        <f t="shared" si="8"/>
        <v>97.6</v>
      </c>
      <c r="R45" s="19">
        <f t="shared" si="8"/>
        <v>97.6</v>
      </c>
      <c r="S45" s="33"/>
    </row>
    <row r="46" spans="1:19" ht="54.75" customHeight="1" x14ac:dyDescent="0.2">
      <c r="A46" s="16"/>
      <c r="B46" s="6">
        <v>301010016</v>
      </c>
      <c r="C46" s="5">
        <v>40</v>
      </c>
      <c r="D46" s="54">
        <v>40</v>
      </c>
      <c r="E46" s="7" t="s">
        <v>253</v>
      </c>
      <c r="F46" s="55"/>
      <c r="G46" s="7"/>
      <c r="H46" s="56">
        <v>6</v>
      </c>
      <c r="I46" s="56">
        <v>5</v>
      </c>
      <c r="J46" s="7" t="s">
        <v>188</v>
      </c>
      <c r="K46" s="7"/>
      <c r="L46" s="7"/>
      <c r="M46" s="32">
        <v>25078.824000000001</v>
      </c>
      <c r="N46" s="32">
        <v>19</v>
      </c>
      <c r="O46" s="32">
        <v>106500.024</v>
      </c>
      <c r="P46" s="32">
        <v>0</v>
      </c>
      <c r="Q46" s="32">
        <v>0</v>
      </c>
      <c r="R46" s="32">
        <v>0</v>
      </c>
      <c r="S46" s="33"/>
    </row>
    <row r="47" spans="1:19" ht="66" customHeight="1" x14ac:dyDescent="0.2">
      <c r="A47" s="16"/>
      <c r="B47" s="6">
        <v>301010016</v>
      </c>
      <c r="C47" s="5">
        <v>230</v>
      </c>
      <c r="D47" s="54">
        <v>230</v>
      </c>
      <c r="E47" s="7" t="s">
        <v>40</v>
      </c>
      <c r="F47" s="31"/>
      <c r="G47" s="18"/>
      <c r="H47" s="56">
        <v>7</v>
      </c>
      <c r="I47" s="56">
        <v>9</v>
      </c>
      <c r="J47" s="7" t="s">
        <v>188</v>
      </c>
      <c r="K47" s="18" t="s">
        <v>17</v>
      </c>
      <c r="L47" s="18" t="s">
        <v>9</v>
      </c>
      <c r="M47" s="32">
        <v>75</v>
      </c>
      <c r="N47" s="32">
        <v>75</v>
      </c>
      <c r="O47" s="32">
        <v>75</v>
      </c>
      <c r="P47" s="32">
        <v>75</v>
      </c>
      <c r="Q47" s="32">
        <v>75</v>
      </c>
      <c r="R47" s="32">
        <v>75</v>
      </c>
      <c r="S47" s="33"/>
    </row>
    <row r="48" spans="1:19" ht="60" customHeight="1" x14ac:dyDescent="0.2">
      <c r="A48" s="16"/>
      <c r="B48" s="6">
        <v>301010016</v>
      </c>
      <c r="C48" s="5">
        <v>240</v>
      </c>
      <c r="D48" s="58">
        <v>240</v>
      </c>
      <c r="E48" s="7" t="s">
        <v>248</v>
      </c>
      <c r="F48" s="31"/>
      <c r="G48" s="18"/>
      <c r="H48" s="56">
        <v>8</v>
      </c>
      <c r="I48" s="56">
        <v>1</v>
      </c>
      <c r="J48" s="18" t="s">
        <v>188</v>
      </c>
      <c r="K48" s="18" t="s">
        <v>17</v>
      </c>
      <c r="L48" s="18" t="s">
        <v>9</v>
      </c>
      <c r="M48" s="32">
        <v>22.6</v>
      </c>
      <c r="N48" s="32">
        <v>22.6</v>
      </c>
      <c r="O48" s="32">
        <v>22.6</v>
      </c>
      <c r="P48" s="32">
        <v>22.6</v>
      </c>
      <c r="Q48" s="32">
        <v>22.6</v>
      </c>
      <c r="R48" s="32">
        <v>22.6</v>
      </c>
      <c r="S48" s="33"/>
    </row>
    <row r="49" spans="1:19" ht="129" customHeight="1" x14ac:dyDescent="0.2">
      <c r="A49" s="16"/>
      <c r="B49" s="6">
        <v>301010017</v>
      </c>
      <c r="C49" s="5">
        <v>230</v>
      </c>
      <c r="D49" s="54">
        <v>230</v>
      </c>
      <c r="E49" s="7" t="s">
        <v>40</v>
      </c>
      <c r="F49" s="55">
        <v>301010017</v>
      </c>
      <c r="G49" s="7" t="s">
        <v>187</v>
      </c>
      <c r="H49" s="89"/>
      <c r="I49" s="89"/>
      <c r="J49" s="7" t="s">
        <v>231</v>
      </c>
      <c r="K49" s="7" t="s">
        <v>79</v>
      </c>
      <c r="L49" s="7" t="s">
        <v>37</v>
      </c>
      <c r="M49" s="19">
        <f>M50</f>
        <v>48355.688999999998</v>
      </c>
      <c r="N49" s="19">
        <f t="shared" ref="N49:R49" si="9">N50</f>
        <v>47975.548000000003</v>
      </c>
      <c r="O49" s="19">
        <f t="shared" si="9"/>
        <v>50229.55</v>
      </c>
      <c r="P49" s="19">
        <f t="shared" si="9"/>
        <v>50229.55</v>
      </c>
      <c r="Q49" s="19">
        <f t="shared" si="9"/>
        <v>50229.55</v>
      </c>
      <c r="R49" s="19">
        <f t="shared" si="9"/>
        <v>50229.55</v>
      </c>
      <c r="S49" s="33"/>
    </row>
    <row r="50" spans="1:19" ht="12.75" customHeight="1" x14ac:dyDescent="0.2">
      <c r="A50" s="16"/>
      <c r="B50" s="6">
        <v>301010017</v>
      </c>
      <c r="C50" s="5">
        <v>230</v>
      </c>
      <c r="D50" s="54"/>
      <c r="E50" s="7"/>
      <c r="F50" s="55"/>
      <c r="G50" s="7"/>
      <c r="H50" s="56">
        <v>7</v>
      </c>
      <c r="I50" s="56">
        <v>1</v>
      </c>
      <c r="J50" s="7"/>
      <c r="K50" s="7"/>
      <c r="L50" s="7"/>
      <c r="M50" s="32">
        <v>48355.688999999998</v>
      </c>
      <c r="N50" s="32">
        <v>47975.548000000003</v>
      </c>
      <c r="O50" s="32">
        <v>50229.55</v>
      </c>
      <c r="P50" s="32">
        <v>50229.55</v>
      </c>
      <c r="Q50" s="32">
        <v>50229.55</v>
      </c>
      <c r="R50" s="32">
        <v>50229.55</v>
      </c>
      <c r="S50" s="33"/>
    </row>
    <row r="51" spans="1:19" ht="143.25" customHeight="1" x14ac:dyDescent="0.2">
      <c r="A51" s="16"/>
      <c r="B51" s="6">
        <v>301010019</v>
      </c>
      <c r="C51" s="5">
        <v>480</v>
      </c>
      <c r="D51" s="54">
        <v>230</v>
      </c>
      <c r="E51" s="7" t="s">
        <v>40</v>
      </c>
      <c r="F51" s="55">
        <v>301010019</v>
      </c>
      <c r="G51" s="7" t="s">
        <v>186</v>
      </c>
      <c r="H51" s="89"/>
      <c r="I51" s="89"/>
      <c r="J51" s="7" t="s">
        <v>182</v>
      </c>
      <c r="K51" s="7" t="s">
        <v>14</v>
      </c>
      <c r="L51" s="7" t="s">
        <v>13</v>
      </c>
      <c r="M51" s="19">
        <f>SUM(M52:M57)</f>
        <v>297130.14899999998</v>
      </c>
      <c r="N51" s="19">
        <f t="shared" ref="N51:R51" si="10">SUM(N52:N57)</f>
        <v>278180.95999999996</v>
      </c>
      <c r="O51" s="19">
        <f t="shared" si="10"/>
        <v>373511.51300000004</v>
      </c>
      <c r="P51" s="19">
        <f t="shared" si="10"/>
        <v>253296.7</v>
      </c>
      <c r="Q51" s="19">
        <f t="shared" si="10"/>
        <v>253296.7</v>
      </c>
      <c r="R51" s="19">
        <f t="shared" si="10"/>
        <v>253296.7</v>
      </c>
      <c r="S51" s="33"/>
    </row>
    <row r="52" spans="1:19" ht="12.75" customHeight="1" x14ac:dyDescent="0.2">
      <c r="A52" s="16"/>
      <c r="B52" s="6">
        <v>301010019</v>
      </c>
      <c r="C52" s="5">
        <v>230</v>
      </c>
      <c r="D52" s="54"/>
      <c r="E52" s="7"/>
      <c r="F52" s="55"/>
      <c r="G52" s="7"/>
      <c r="H52" s="56">
        <v>4</v>
      </c>
      <c r="I52" s="56">
        <v>1</v>
      </c>
      <c r="J52" s="7"/>
      <c r="K52" s="7"/>
      <c r="L52" s="7"/>
      <c r="M52" s="32">
        <v>172.69</v>
      </c>
      <c r="N52" s="32">
        <v>172.69</v>
      </c>
      <c r="O52" s="32">
        <v>0</v>
      </c>
      <c r="P52" s="32">
        <v>0</v>
      </c>
      <c r="Q52" s="32">
        <v>0</v>
      </c>
      <c r="R52" s="32">
        <v>0</v>
      </c>
      <c r="S52" s="33"/>
    </row>
    <row r="53" spans="1:19" ht="12.75" customHeight="1" x14ac:dyDescent="0.2">
      <c r="A53" s="16"/>
      <c r="B53" s="6">
        <v>301010019</v>
      </c>
      <c r="C53" s="5">
        <v>230</v>
      </c>
      <c r="D53" s="54"/>
      <c r="E53" s="7"/>
      <c r="F53" s="55"/>
      <c r="G53" s="7"/>
      <c r="H53" s="56">
        <v>7</v>
      </c>
      <c r="I53" s="56">
        <v>2</v>
      </c>
      <c r="J53" s="7"/>
      <c r="K53" s="7"/>
      <c r="L53" s="7"/>
      <c r="M53" s="32">
        <v>209324.421</v>
      </c>
      <c r="N53" s="32">
        <v>206932.23300000001</v>
      </c>
      <c r="O53" s="32">
        <v>260488.1</v>
      </c>
      <c r="P53" s="32">
        <v>253296.7</v>
      </c>
      <c r="Q53" s="32">
        <v>253296.7</v>
      </c>
      <c r="R53" s="32">
        <v>253296.7</v>
      </c>
      <c r="S53" s="33"/>
    </row>
    <row r="54" spans="1:19" ht="12.75" customHeight="1" x14ac:dyDescent="0.2">
      <c r="A54" s="16"/>
      <c r="B54" s="6">
        <v>301010019</v>
      </c>
      <c r="C54" s="5">
        <v>230</v>
      </c>
      <c r="D54" s="54"/>
      <c r="E54" s="7"/>
      <c r="F54" s="55"/>
      <c r="G54" s="7"/>
      <c r="H54" s="56">
        <v>10</v>
      </c>
      <c r="I54" s="56">
        <v>6</v>
      </c>
      <c r="J54" s="7"/>
      <c r="K54" s="7"/>
      <c r="L54" s="7"/>
      <c r="M54" s="32">
        <v>2865.9430000000002</v>
      </c>
      <c r="N54" s="32">
        <v>2865.9430000000002</v>
      </c>
      <c r="O54" s="32">
        <v>0</v>
      </c>
      <c r="P54" s="32">
        <v>0</v>
      </c>
      <c r="Q54" s="32">
        <v>0</v>
      </c>
      <c r="R54" s="32">
        <v>0</v>
      </c>
      <c r="S54" s="33"/>
    </row>
    <row r="55" spans="1:19" ht="36" customHeight="1" x14ac:dyDescent="0.2">
      <c r="A55" s="16"/>
      <c r="B55" s="6">
        <v>301010019</v>
      </c>
      <c r="C55" s="5">
        <v>480</v>
      </c>
      <c r="D55" s="76">
        <v>480</v>
      </c>
      <c r="E55" s="75" t="s">
        <v>260</v>
      </c>
      <c r="F55" s="74"/>
      <c r="G55" s="75"/>
      <c r="H55" s="56">
        <v>7</v>
      </c>
      <c r="I55" s="56">
        <v>1</v>
      </c>
      <c r="J55" s="77" t="s">
        <v>182</v>
      </c>
      <c r="K55" s="75" t="s">
        <v>14</v>
      </c>
      <c r="L55" s="75" t="s">
        <v>13</v>
      </c>
      <c r="M55" s="32">
        <v>35886.087</v>
      </c>
      <c r="N55" s="32">
        <v>32226.116000000002</v>
      </c>
      <c r="O55" s="32">
        <v>41879.476000000002</v>
      </c>
      <c r="P55" s="32">
        <v>0</v>
      </c>
      <c r="Q55" s="32">
        <v>0</v>
      </c>
      <c r="R55" s="32">
        <v>0</v>
      </c>
      <c r="S55" s="33"/>
    </row>
    <row r="56" spans="1:19" ht="31.5" customHeight="1" x14ac:dyDescent="0.2">
      <c r="A56" s="16"/>
      <c r="B56" s="6">
        <v>301010019</v>
      </c>
      <c r="C56" s="5">
        <v>480</v>
      </c>
      <c r="D56" s="76"/>
      <c r="E56" s="75"/>
      <c r="F56" s="74"/>
      <c r="G56" s="75"/>
      <c r="H56" s="56">
        <v>7</v>
      </c>
      <c r="I56" s="56">
        <v>2</v>
      </c>
      <c r="J56" s="77"/>
      <c r="K56" s="75"/>
      <c r="L56" s="75"/>
      <c r="M56" s="32">
        <v>48324.135999999999</v>
      </c>
      <c r="N56" s="32">
        <v>35427.106</v>
      </c>
      <c r="O56" s="32">
        <v>71143.937000000005</v>
      </c>
      <c r="P56" s="32">
        <v>0</v>
      </c>
      <c r="Q56" s="32">
        <v>0</v>
      </c>
      <c r="R56" s="32">
        <v>0</v>
      </c>
      <c r="S56" s="33"/>
    </row>
    <row r="57" spans="1:19" ht="86.25" customHeight="1" x14ac:dyDescent="0.2">
      <c r="A57" s="16"/>
      <c r="B57" s="6">
        <v>301010019</v>
      </c>
      <c r="C57" s="5">
        <v>480</v>
      </c>
      <c r="D57" s="76"/>
      <c r="E57" s="75"/>
      <c r="F57" s="74"/>
      <c r="G57" s="75"/>
      <c r="H57" s="56">
        <v>7</v>
      </c>
      <c r="I57" s="56">
        <v>3</v>
      </c>
      <c r="J57" s="77"/>
      <c r="K57" s="75"/>
      <c r="L57" s="75"/>
      <c r="M57" s="32">
        <v>556.87199999999996</v>
      </c>
      <c r="N57" s="32">
        <v>556.87199999999996</v>
      </c>
      <c r="O57" s="32">
        <v>0</v>
      </c>
      <c r="P57" s="32">
        <v>0</v>
      </c>
      <c r="Q57" s="32">
        <v>0</v>
      </c>
      <c r="R57" s="32">
        <v>0</v>
      </c>
      <c r="S57" s="33"/>
    </row>
    <row r="58" spans="1:19" ht="131.25" customHeight="1" x14ac:dyDescent="0.2">
      <c r="A58" s="16"/>
      <c r="B58" s="6">
        <v>301010020</v>
      </c>
      <c r="C58" s="5">
        <v>480</v>
      </c>
      <c r="D58" s="54">
        <v>40</v>
      </c>
      <c r="E58" s="7" t="s">
        <v>253</v>
      </c>
      <c r="F58" s="55">
        <v>301010020</v>
      </c>
      <c r="G58" s="7" t="s">
        <v>185</v>
      </c>
      <c r="H58" s="89"/>
      <c r="I58" s="89"/>
      <c r="J58" s="7" t="s">
        <v>256</v>
      </c>
      <c r="K58" s="7" t="s">
        <v>17</v>
      </c>
      <c r="L58" s="7" t="s">
        <v>184</v>
      </c>
      <c r="M58" s="19">
        <f>SUM(M59:M62)</f>
        <v>209201.43700000001</v>
      </c>
      <c r="N58" s="19">
        <f t="shared" ref="N58:R58" si="11">SUM(N59:N62)</f>
        <v>209110.43900000001</v>
      </c>
      <c r="O58" s="19">
        <f t="shared" si="11"/>
        <v>271311.57</v>
      </c>
      <c r="P58" s="19">
        <f t="shared" si="11"/>
        <v>238852.8</v>
      </c>
      <c r="Q58" s="19">
        <f t="shared" si="11"/>
        <v>238852.8</v>
      </c>
      <c r="R58" s="19">
        <f t="shared" si="11"/>
        <v>238852.8</v>
      </c>
      <c r="S58" s="33"/>
    </row>
    <row r="59" spans="1:19" ht="72.75" customHeight="1" x14ac:dyDescent="0.2">
      <c r="A59" s="16"/>
      <c r="B59" s="6">
        <v>301010020</v>
      </c>
      <c r="C59" s="5">
        <v>230</v>
      </c>
      <c r="D59" s="54">
        <v>230</v>
      </c>
      <c r="E59" s="7" t="s">
        <v>40</v>
      </c>
      <c r="F59" s="31"/>
      <c r="G59" s="18"/>
      <c r="H59" s="56">
        <v>7</v>
      </c>
      <c r="I59" s="56">
        <v>3</v>
      </c>
      <c r="J59" s="7" t="s">
        <v>257</v>
      </c>
      <c r="K59" s="18" t="s">
        <v>161</v>
      </c>
      <c r="L59" s="18" t="s">
        <v>13</v>
      </c>
      <c r="M59" s="32">
        <v>94270.701000000001</v>
      </c>
      <c r="N59" s="32">
        <v>94179.702999999994</v>
      </c>
      <c r="O59" s="32">
        <v>125488.083</v>
      </c>
      <c r="P59" s="32">
        <v>125363.7</v>
      </c>
      <c r="Q59" s="32">
        <v>125363.7</v>
      </c>
      <c r="R59" s="32">
        <v>125363.7</v>
      </c>
      <c r="S59" s="33"/>
    </row>
    <row r="60" spans="1:19" ht="79.5" customHeight="1" x14ac:dyDescent="0.2">
      <c r="A60" s="16"/>
      <c r="B60" s="6">
        <v>301010020</v>
      </c>
      <c r="C60" s="5">
        <v>240</v>
      </c>
      <c r="D60" s="58">
        <v>240</v>
      </c>
      <c r="E60" s="18" t="s">
        <v>248</v>
      </c>
      <c r="F60" s="31"/>
      <c r="G60" s="18"/>
      <c r="H60" s="56">
        <v>7</v>
      </c>
      <c r="I60" s="56">
        <v>3</v>
      </c>
      <c r="J60" s="7" t="s">
        <v>15</v>
      </c>
      <c r="K60" s="18" t="s">
        <v>176</v>
      </c>
      <c r="L60" s="18" t="s">
        <v>13</v>
      </c>
      <c r="M60" s="32">
        <v>114780.736</v>
      </c>
      <c r="N60" s="32">
        <v>114780.736</v>
      </c>
      <c r="O60" s="32">
        <v>136874.345</v>
      </c>
      <c r="P60" s="32">
        <v>113489.1</v>
      </c>
      <c r="Q60" s="32">
        <v>113489.1</v>
      </c>
      <c r="R60" s="32">
        <v>113489.1</v>
      </c>
      <c r="S60" s="33"/>
    </row>
    <row r="61" spans="1:19" ht="69" customHeight="1" x14ac:dyDescent="0.2">
      <c r="A61" s="16"/>
      <c r="B61" s="6">
        <v>301010020</v>
      </c>
      <c r="C61" s="5">
        <v>240</v>
      </c>
      <c r="D61" s="58">
        <v>240</v>
      </c>
      <c r="E61" s="18" t="s">
        <v>248</v>
      </c>
      <c r="F61" s="31"/>
      <c r="G61" s="18"/>
      <c r="H61" s="56">
        <v>8</v>
      </c>
      <c r="I61" s="56">
        <v>1</v>
      </c>
      <c r="J61" s="18" t="s">
        <v>15</v>
      </c>
      <c r="K61" s="18" t="s">
        <v>176</v>
      </c>
      <c r="L61" s="18" t="s">
        <v>13</v>
      </c>
      <c r="M61" s="32">
        <v>150</v>
      </c>
      <c r="N61" s="32">
        <v>150</v>
      </c>
      <c r="O61" s="32">
        <v>0</v>
      </c>
      <c r="P61" s="32">
        <v>0</v>
      </c>
      <c r="Q61" s="32">
        <v>0</v>
      </c>
      <c r="R61" s="32">
        <v>0</v>
      </c>
      <c r="S61" s="33"/>
    </row>
    <row r="62" spans="1:19" ht="59.25" customHeight="1" x14ac:dyDescent="0.2">
      <c r="A62" s="16"/>
      <c r="B62" s="6">
        <v>301010020</v>
      </c>
      <c r="C62" s="5">
        <v>480</v>
      </c>
      <c r="D62" s="58">
        <v>480</v>
      </c>
      <c r="E62" s="18" t="s">
        <v>260</v>
      </c>
      <c r="F62" s="31"/>
      <c r="G62" s="18"/>
      <c r="H62" s="56">
        <v>7</v>
      </c>
      <c r="I62" s="56">
        <v>3</v>
      </c>
      <c r="J62" s="18" t="s">
        <v>259</v>
      </c>
      <c r="K62" s="18" t="s">
        <v>17</v>
      </c>
      <c r="L62" s="18" t="s">
        <v>184</v>
      </c>
      <c r="M62" s="32">
        <v>0</v>
      </c>
      <c r="N62" s="32">
        <v>0</v>
      </c>
      <c r="O62" s="32">
        <v>8949.1419999999998</v>
      </c>
      <c r="P62" s="32">
        <v>0</v>
      </c>
      <c r="Q62" s="32">
        <v>0</v>
      </c>
      <c r="R62" s="32">
        <v>0</v>
      </c>
      <c r="S62" s="33"/>
    </row>
    <row r="63" spans="1:19" ht="82.5" customHeight="1" x14ac:dyDescent="0.2">
      <c r="A63" s="16"/>
      <c r="B63" s="6">
        <v>301010021</v>
      </c>
      <c r="C63" s="5">
        <v>270</v>
      </c>
      <c r="D63" s="54"/>
      <c r="E63" s="7" t="s">
        <v>46</v>
      </c>
      <c r="F63" s="55">
        <v>301010021</v>
      </c>
      <c r="G63" s="7" t="s">
        <v>183</v>
      </c>
      <c r="H63" s="89"/>
      <c r="I63" s="89"/>
      <c r="J63" s="7" t="s">
        <v>182</v>
      </c>
      <c r="K63" s="7" t="s">
        <v>161</v>
      </c>
      <c r="L63" s="7" t="s">
        <v>13</v>
      </c>
      <c r="M63" s="19">
        <f>SUM(M64:M66)</f>
        <v>345.91</v>
      </c>
      <c r="N63" s="19">
        <f t="shared" ref="N63:R63" si="12">SUM(N64:N66)</f>
        <v>345.91</v>
      </c>
      <c r="O63" s="19">
        <f t="shared" si="12"/>
        <v>19413.2</v>
      </c>
      <c r="P63" s="19">
        <f t="shared" si="12"/>
        <v>19413.2</v>
      </c>
      <c r="Q63" s="19">
        <f t="shared" si="12"/>
        <v>19413.2</v>
      </c>
      <c r="R63" s="19">
        <f t="shared" si="12"/>
        <v>19413.2</v>
      </c>
      <c r="S63" s="33"/>
    </row>
    <row r="64" spans="1:19" ht="69" customHeight="1" x14ac:dyDescent="0.2">
      <c r="A64" s="16"/>
      <c r="B64" s="6">
        <v>301010021</v>
      </c>
      <c r="C64" s="5">
        <v>230</v>
      </c>
      <c r="D64" s="54">
        <v>230</v>
      </c>
      <c r="E64" s="7" t="s">
        <v>40</v>
      </c>
      <c r="F64" s="31"/>
      <c r="G64" s="18"/>
      <c r="H64" s="56">
        <v>7</v>
      </c>
      <c r="I64" s="56">
        <v>7</v>
      </c>
      <c r="J64" s="7" t="s">
        <v>257</v>
      </c>
      <c r="K64" s="18" t="s">
        <v>161</v>
      </c>
      <c r="L64" s="18" t="s">
        <v>13</v>
      </c>
      <c r="M64" s="32">
        <v>325.91000000000003</v>
      </c>
      <c r="N64" s="32">
        <v>325.91000000000003</v>
      </c>
      <c r="O64" s="32">
        <v>19413.2</v>
      </c>
      <c r="P64" s="32">
        <v>19413.2</v>
      </c>
      <c r="Q64" s="32">
        <v>19413.2</v>
      </c>
      <c r="R64" s="32">
        <v>19413.2</v>
      </c>
      <c r="S64" s="33"/>
    </row>
    <row r="65" spans="1:19" ht="74.45" customHeight="1" x14ac:dyDescent="0.2">
      <c r="A65" s="16"/>
      <c r="B65" s="6">
        <v>301010021</v>
      </c>
      <c r="C65" s="5">
        <v>240</v>
      </c>
      <c r="D65" s="58">
        <v>240</v>
      </c>
      <c r="E65" s="18" t="s">
        <v>248</v>
      </c>
      <c r="F65" s="31"/>
      <c r="G65" s="18"/>
      <c r="H65" s="56">
        <v>7</v>
      </c>
      <c r="I65" s="56">
        <v>7</v>
      </c>
      <c r="J65" s="7" t="s">
        <v>257</v>
      </c>
      <c r="K65" s="18" t="s">
        <v>161</v>
      </c>
      <c r="L65" s="18" t="s">
        <v>13</v>
      </c>
      <c r="M65" s="32">
        <v>5</v>
      </c>
      <c r="N65" s="32">
        <v>5</v>
      </c>
      <c r="O65" s="32">
        <v>0</v>
      </c>
      <c r="P65" s="32">
        <v>0</v>
      </c>
      <c r="Q65" s="32">
        <v>0</v>
      </c>
      <c r="R65" s="32">
        <v>0</v>
      </c>
      <c r="S65" s="33"/>
    </row>
    <row r="66" spans="1:19" ht="73.900000000000006" customHeight="1" x14ac:dyDescent="0.2">
      <c r="A66" s="16"/>
      <c r="B66" s="6">
        <v>301010021</v>
      </c>
      <c r="C66" s="5">
        <v>270</v>
      </c>
      <c r="D66" s="58">
        <v>270</v>
      </c>
      <c r="E66" s="18" t="s">
        <v>19</v>
      </c>
      <c r="F66" s="31"/>
      <c r="G66" s="18"/>
      <c r="H66" s="56">
        <v>7</v>
      </c>
      <c r="I66" s="56">
        <v>7</v>
      </c>
      <c r="J66" s="7" t="s">
        <v>257</v>
      </c>
      <c r="K66" s="18" t="s">
        <v>161</v>
      </c>
      <c r="L66" s="18" t="s">
        <v>13</v>
      </c>
      <c r="M66" s="32">
        <v>15</v>
      </c>
      <c r="N66" s="32">
        <v>15</v>
      </c>
      <c r="O66" s="32">
        <v>0</v>
      </c>
      <c r="P66" s="32">
        <v>0</v>
      </c>
      <c r="Q66" s="32">
        <v>0</v>
      </c>
      <c r="R66" s="32">
        <v>0</v>
      </c>
      <c r="S66" s="33"/>
    </row>
    <row r="67" spans="1:19" ht="257.25" customHeight="1" x14ac:dyDescent="0.2">
      <c r="A67" s="16"/>
      <c r="B67" s="6">
        <v>301010022</v>
      </c>
      <c r="C67" s="5">
        <v>230</v>
      </c>
      <c r="D67" s="54">
        <v>230</v>
      </c>
      <c r="E67" s="7" t="s">
        <v>40</v>
      </c>
      <c r="F67" s="55">
        <v>301010022</v>
      </c>
      <c r="G67" s="7" t="s">
        <v>181</v>
      </c>
      <c r="H67" s="89"/>
      <c r="I67" s="89"/>
      <c r="J67" s="7" t="s">
        <v>231</v>
      </c>
      <c r="K67" s="7" t="s">
        <v>79</v>
      </c>
      <c r="L67" s="7" t="s">
        <v>37</v>
      </c>
      <c r="M67" s="19">
        <f>M68</f>
        <v>35426.438999999998</v>
      </c>
      <c r="N67" s="19">
        <f t="shared" ref="N67:R67" si="13">N68</f>
        <v>35426.438999999998</v>
      </c>
      <c r="O67" s="19">
        <f t="shared" si="13"/>
        <v>467.24099999999999</v>
      </c>
      <c r="P67" s="19">
        <f t="shared" si="13"/>
        <v>0</v>
      </c>
      <c r="Q67" s="19">
        <f t="shared" si="13"/>
        <v>0</v>
      </c>
      <c r="R67" s="19">
        <f t="shared" si="13"/>
        <v>0</v>
      </c>
      <c r="S67" s="33"/>
    </row>
    <row r="68" spans="1:19" ht="12.75" customHeight="1" x14ac:dyDescent="0.2">
      <c r="A68" s="16"/>
      <c r="B68" s="6">
        <v>301010022</v>
      </c>
      <c r="C68" s="5">
        <v>230</v>
      </c>
      <c r="D68" s="54"/>
      <c r="E68" s="7"/>
      <c r="F68" s="55"/>
      <c r="G68" s="7"/>
      <c r="H68" s="56">
        <v>7</v>
      </c>
      <c r="I68" s="56">
        <v>9</v>
      </c>
      <c r="J68" s="7"/>
      <c r="K68" s="7"/>
      <c r="L68" s="7"/>
      <c r="M68" s="32">
        <v>35426.438999999998</v>
      </c>
      <c r="N68" s="32">
        <v>35426.438999999998</v>
      </c>
      <c r="O68" s="32">
        <v>467.24099999999999</v>
      </c>
      <c r="P68" s="32">
        <v>0</v>
      </c>
      <c r="Q68" s="32">
        <v>0</v>
      </c>
      <c r="R68" s="32">
        <v>0</v>
      </c>
      <c r="S68" s="33"/>
    </row>
    <row r="69" spans="1:19" ht="120" customHeight="1" x14ac:dyDescent="0.2">
      <c r="A69" s="16"/>
      <c r="B69" s="6">
        <v>301010025</v>
      </c>
      <c r="C69" s="5">
        <v>40</v>
      </c>
      <c r="D69" s="54">
        <v>40</v>
      </c>
      <c r="E69" s="7" t="s">
        <v>46</v>
      </c>
      <c r="F69" s="55">
        <v>301010025</v>
      </c>
      <c r="G69" s="7" t="s">
        <v>23</v>
      </c>
      <c r="H69" s="89"/>
      <c r="I69" s="89"/>
      <c r="J69" s="7" t="s">
        <v>22</v>
      </c>
      <c r="K69" s="7" t="s">
        <v>17</v>
      </c>
      <c r="L69" s="7" t="s">
        <v>9</v>
      </c>
      <c r="M69" s="19">
        <f>M70</f>
        <v>3754</v>
      </c>
      <c r="N69" s="19">
        <f t="shared" ref="N69:R69" si="14">N70</f>
        <v>2981.998</v>
      </c>
      <c r="O69" s="19">
        <f t="shared" si="14"/>
        <v>0</v>
      </c>
      <c r="P69" s="19">
        <f t="shared" si="14"/>
        <v>0</v>
      </c>
      <c r="Q69" s="19">
        <f t="shared" si="14"/>
        <v>0</v>
      </c>
      <c r="R69" s="19">
        <f t="shared" si="14"/>
        <v>0</v>
      </c>
      <c r="S69" s="33"/>
    </row>
    <row r="70" spans="1:19" ht="12.75" customHeight="1" x14ac:dyDescent="0.2">
      <c r="A70" s="16"/>
      <c r="B70" s="6">
        <v>301010025</v>
      </c>
      <c r="C70" s="5">
        <v>40</v>
      </c>
      <c r="D70" s="54"/>
      <c r="E70" s="7"/>
      <c r="F70" s="55"/>
      <c r="G70" s="7"/>
      <c r="H70" s="56">
        <v>4</v>
      </c>
      <c r="I70" s="56">
        <v>12</v>
      </c>
      <c r="J70" s="7"/>
      <c r="K70" s="7"/>
      <c r="L70" s="7"/>
      <c r="M70" s="32">
        <v>3754</v>
      </c>
      <c r="N70" s="32">
        <v>2981.998</v>
      </c>
      <c r="O70" s="32">
        <v>0</v>
      </c>
      <c r="P70" s="32">
        <v>0</v>
      </c>
      <c r="Q70" s="32">
        <v>0</v>
      </c>
      <c r="R70" s="32">
        <v>0</v>
      </c>
      <c r="S70" s="33"/>
    </row>
    <row r="71" spans="1:19" ht="77.25" customHeight="1" x14ac:dyDescent="0.2">
      <c r="A71" s="16"/>
      <c r="B71" s="6">
        <v>301010031</v>
      </c>
      <c r="C71" s="5">
        <v>240</v>
      </c>
      <c r="D71" s="54">
        <v>240</v>
      </c>
      <c r="E71" s="7" t="s">
        <v>114</v>
      </c>
      <c r="F71" s="55">
        <v>301010031</v>
      </c>
      <c r="G71" s="7" t="s">
        <v>180</v>
      </c>
      <c r="H71" s="89"/>
      <c r="I71" s="89"/>
      <c r="J71" s="7" t="s">
        <v>15</v>
      </c>
      <c r="K71" s="7" t="s">
        <v>176</v>
      </c>
      <c r="L71" s="7" t="s">
        <v>13</v>
      </c>
      <c r="M71" s="19">
        <f>M72</f>
        <v>56574.6</v>
      </c>
      <c r="N71" s="19">
        <f t="shared" ref="N71:R71" si="15">N72</f>
        <v>56574.6</v>
      </c>
      <c r="O71" s="19">
        <f t="shared" si="15"/>
        <v>56066.6</v>
      </c>
      <c r="P71" s="19">
        <f t="shared" si="15"/>
        <v>55916.6</v>
      </c>
      <c r="Q71" s="19">
        <f t="shared" si="15"/>
        <v>55916.6</v>
      </c>
      <c r="R71" s="19">
        <f t="shared" si="15"/>
        <v>55916.6</v>
      </c>
      <c r="S71" s="33"/>
    </row>
    <row r="72" spans="1:19" ht="12.75" customHeight="1" x14ac:dyDescent="0.2">
      <c r="A72" s="16"/>
      <c r="B72" s="6">
        <v>301010031</v>
      </c>
      <c r="C72" s="5">
        <v>240</v>
      </c>
      <c r="D72" s="54"/>
      <c r="E72" s="7"/>
      <c r="F72" s="55"/>
      <c r="G72" s="7"/>
      <c r="H72" s="56">
        <v>8</v>
      </c>
      <c r="I72" s="56">
        <v>1</v>
      </c>
      <c r="J72" s="7"/>
      <c r="K72" s="7"/>
      <c r="L72" s="7"/>
      <c r="M72" s="32">
        <v>56574.6</v>
      </c>
      <c r="N72" s="32">
        <v>56574.6</v>
      </c>
      <c r="O72" s="32">
        <v>56066.6</v>
      </c>
      <c r="P72" s="32">
        <v>55916.6</v>
      </c>
      <c r="Q72" s="32">
        <v>55916.6</v>
      </c>
      <c r="R72" s="32">
        <v>55916.6</v>
      </c>
      <c r="S72" s="33"/>
    </row>
    <row r="73" spans="1:19" ht="84" customHeight="1" x14ac:dyDescent="0.2">
      <c r="A73" s="16"/>
      <c r="B73" s="6">
        <v>301010032</v>
      </c>
      <c r="C73" s="5">
        <v>480</v>
      </c>
      <c r="D73" s="54"/>
      <c r="E73" s="7" t="s">
        <v>253</v>
      </c>
      <c r="F73" s="55">
        <v>301010032</v>
      </c>
      <c r="G73" s="7" t="s">
        <v>178</v>
      </c>
      <c r="H73" s="89"/>
      <c r="I73" s="89"/>
      <c r="J73" s="7" t="s">
        <v>146</v>
      </c>
      <c r="K73" s="7" t="s">
        <v>145</v>
      </c>
      <c r="L73" s="7" t="s">
        <v>144</v>
      </c>
      <c r="M73" s="19">
        <f>SUM(M74:M77)</f>
        <v>124760.416</v>
      </c>
      <c r="N73" s="19">
        <f t="shared" ref="N73:R73" si="16">SUM(N74:N77)</f>
        <v>124640.416</v>
      </c>
      <c r="O73" s="19">
        <f t="shared" si="16"/>
        <v>114257.015</v>
      </c>
      <c r="P73" s="19">
        <f t="shared" si="16"/>
        <v>111748.8</v>
      </c>
      <c r="Q73" s="19">
        <f t="shared" si="16"/>
        <v>111748.8</v>
      </c>
      <c r="R73" s="19">
        <f t="shared" si="16"/>
        <v>111748.8</v>
      </c>
      <c r="S73" s="33"/>
    </row>
    <row r="74" spans="1:19" ht="42.6" customHeight="1" x14ac:dyDescent="0.2">
      <c r="A74" s="16"/>
      <c r="B74" s="6">
        <v>301010032</v>
      </c>
      <c r="C74" s="5">
        <v>40</v>
      </c>
      <c r="D74" s="54">
        <v>40</v>
      </c>
      <c r="E74" s="7"/>
      <c r="F74" s="55"/>
      <c r="G74" s="7"/>
      <c r="H74" s="56">
        <v>8</v>
      </c>
      <c r="I74" s="56">
        <v>1</v>
      </c>
      <c r="J74" s="7"/>
      <c r="K74" s="7"/>
      <c r="L74" s="7"/>
      <c r="M74" s="32">
        <v>50</v>
      </c>
      <c r="N74" s="32">
        <v>50</v>
      </c>
      <c r="O74" s="32">
        <v>0</v>
      </c>
      <c r="P74" s="32">
        <v>0</v>
      </c>
      <c r="Q74" s="32">
        <v>0</v>
      </c>
      <c r="R74" s="32">
        <v>0</v>
      </c>
      <c r="S74" s="33"/>
    </row>
    <row r="75" spans="1:19" ht="34.5" customHeight="1" x14ac:dyDescent="0.2">
      <c r="A75" s="16"/>
      <c r="B75" s="6">
        <v>301010032</v>
      </c>
      <c r="C75" s="5">
        <v>240</v>
      </c>
      <c r="D75" s="86">
        <v>240</v>
      </c>
      <c r="E75" s="79" t="s">
        <v>248</v>
      </c>
      <c r="F75" s="80"/>
      <c r="G75" s="79"/>
      <c r="H75" s="56">
        <v>8</v>
      </c>
      <c r="I75" s="56">
        <v>1</v>
      </c>
      <c r="J75" s="79" t="s">
        <v>15</v>
      </c>
      <c r="K75" s="79" t="s">
        <v>179</v>
      </c>
      <c r="L75" s="79" t="s">
        <v>13</v>
      </c>
      <c r="M75" s="32">
        <v>112329.558</v>
      </c>
      <c r="N75" s="32">
        <v>112329.558</v>
      </c>
      <c r="O75" s="32">
        <v>107892.18399999999</v>
      </c>
      <c r="P75" s="32">
        <f>108848.7+1000</f>
        <v>109848.7</v>
      </c>
      <c r="Q75" s="32">
        <f>108848.7+1000</f>
        <v>109848.7</v>
      </c>
      <c r="R75" s="32">
        <f>108848.7+1000</f>
        <v>109848.7</v>
      </c>
      <c r="S75" s="33"/>
    </row>
    <row r="76" spans="1:19" ht="42" customHeight="1" x14ac:dyDescent="0.2">
      <c r="A76" s="16"/>
      <c r="B76" s="6">
        <v>301010032</v>
      </c>
      <c r="C76" s="5">
        <v>240</v>
      </c>
      <c r="D76" s="86"/>
      <c r="E76" s="79"/>
      <c r="F76" s="85"/>
      <c r="G76" s="84"/>
      <c r="H76" s="56">
        <v>8</v>
      </c>
      <c r="I76" s="56">
        <v>2</v>
      </c>
      <c r="J76" s="84"/>
      <c r="K76" s="84"/>
      <c r="L76" s="84"/>
      <c r="M76" s="32">
        <v>1846.386</v>
      </c>
      <c r="N76" s="32">
        <v>1846.386</v>
      </c>
      <c r="O76" s="32">
        <v>1900.1</v>
      </c>
      <c r="P76" s="32">
        <v>1900.1</v>
      </c>
      <c r="Q76" s="32">
        <v>1900.1</v>
      </c>
      <c r="R76" s="32">
        <v>1900.1</v>
      </c>
      <c r="S76" s="33"/>
    </row>
    <row r="77" spans="1:19" ht="90" x14ac:dyDescent="0.2">
      <c r="A77" s="16"/>
      <c r="B77" s="6">
        <v>301010032</v>
      </c>
      <c r="C77" s="5">
        <v>480</v>
      </c>
      <c r="D77" s="54">
        <v>480</v>
      </c>
      <c r="E77" s="7" t="s">
        <v>260</v>
      </c>
      <c r="F77" s="55"/>
      <c r="G77" s="7"/>
      <c r="H77" s="56">
        <v>8</v>
      </c>
      <c r="I77" s="56">
        <v>1</v>
      </c>
      <c r="J77" s="7" t="s">
        <v>146</v>
      </c>
      <c r="K77" s="7" t="s">
        <v>145</v>
      </c>
      <c r="L77" s="7" t="s">
        <v>144</v>
      </c>
      <c r="M77" s="32">
        <v>10534.472</v>
      </c>
      <c r="N77" s="32">
        <v>10414.472</v>
      </c>
      <c r="O77" s="32">
        <v>4464.7309999999998</v>
      </c>
      <c r="P77" s="32">
        <v>0</v>
      </c>
      <c r="Q77" s="32">
        <v>0</v>
      </c>
      <c r="R77" s="32">
        <v>0</v>
      </c>
      <c r="S77" s="33"/>
    </row>
    <row r="78" spans="1:19" ht="78.75" customHeight="1" x14ac:dyDescent="0.2">
      <c r="A78" s="16"/>
      <c r="B78" s="6">
        <v>301010033</v>
      </c>
      <c r="C78" s="5">
        <v>240</v>
      </c>
      <c r="D78" s="54">
        <v>240</v>
      </c>
      <c r="E78" s="7" t="s">
        <v>248</v>
      </c>
      <c r="F78" s="55">
        <v>301010033</v>
      </c>
      <c r="G78" s="7" t="s">
        <v>177</v>
      </c>
      <c r="H78" s="89"/>
      <c r="I78" s="89"/>
      <c r="J78" s="7" t="s">
        <v>15</v>
      </c>
      <c r="K78" s="7" t="s">
        <v>176</v>
      </c>
      <c r="L78" s="7" t="s">
        <v>13</v>
      </c>
      <c r="M78" s="19">
        <f>SUM(M79:M80)</f>
        <v>11029.647999999999</v>
      </c>
      <c r="N78" s="19">
        <f t="shared" ref="N78:R78" si="17">SUM(N79:N80)</f>
        <v>11029.647999999999</v>
      </c>
      <c r="O78" s="19">
        <f t="shared" si="17"/>
        <v>12717.1</v>
      </c>
      <c r="P78" s="19">
        <f t="shared" si="17"/>
        <v>12717.1</v>
      </c>
      <c r="Q78" s="19">
        <f t="shared" si="17"/>
        <v>12717.1</v>
      </c>
      <c r="R78" s="19">
        <f t="shared" si="17"/>
        <v>12717.1</v>
      </c>
      <c r="S78" s="33"/>
    </row>
    <row r="79" spans="1:19" ht="12.75" customHeight="1" x14ac:dyDescent="0.2">
      <c r="A79" s="16"/>
      <c r="B79" s="6">
        <v>301010033</v>
      </c>
      <c r="C79" s="5">
        <v>240</v>
      </c>
      <c r="D79" s="54"/>
      <c r="E79" s="7"/>
      <c r="F79" s="55"/>
      <c r="G79" s="7"/>
      <c r="H79" s="56">
        <v>4</v>
      </c>
      <c r="I79" s="56">
        <v>1</v>
      </c>
      <c r="J79" s="7"/>
      <c r="K79" s="7"/>
      <c r="L79" s="7"/>
      <c r="M79" s="32">
        <v>83.463999999999999</v>
      </c>
      <c r="N79" s="32">
        <v>83.463999999999999</v>
      </c>
      <c r="O79" s="32">
        <v>0</v>
      </c>
      <c r="P79" s="32">
        <v>0</v>
      </c>
      <c r="Q79" s="32">
        <v>0</v>
      </c>
      <c r="R79" s="32">
        <v>0</v>
      </c>
      <c r="S79" s="33"/>
    </row>
    <row r="80" spans="1:19" ht="12.75" customHeight="1" x14ac:dyDescent="0.2">
      <c r="A80" s="16"/>
      <c r="B80" s="6">
        <v>301010033</v>
      </c>
      <c r="C80" s="5">
        <v>240</v>
      </c>
      <c r="D80" s="54"/>
      <c r="E80" s="7"/>
      <c r="F80" s="55"/>
      <c r="G80" s="7"/>
      <c r="H80" s="56">
        <v>8</v>
      </c>
      <c r="I80" s="56">
        <v>1</v>
      </c>
      <c r="J80" s="7"/>
      <c r="K80" s="7"/>
      <c r="L80" s="7"/>
      <c r="M80" s="32">
        <v>10946.183999999999</v>
      </c>
      <c r="N80" s="32">
        <v>10946.183999999999</v>
      </c>
      <c r="O80" s="32">
        <v>12717.1</v>
      </c>
      <c r="P80" s="32">
        <v>12717.1</v>
      </c>
      <c r="Q80" s="32">
        <v>12717.1</v>
      </c>
      <c r="R80" s="32">
        <v>12717.1</v>
      </c>
      <c r="S80" s="33"/>
    </row>
    <row r="81" spans="1:19" ht="96.75" customHeight="1" x14ac:dyDescent="0.2">
      <c r="A81" s="16"/>
      <c r="B81" s="6">
        <v>301010035</v>
      </c>
      <c r="C81" s="5">
        <v>40</v>
      </c>
      <c r="D81" s="54">
        <v>40</v>
      </c>
      <c r="E81" s="7" t="s">
        <v>46</v>
      </c>
      <c r="F81" s="55">
        <v>301010035</v>
      </c>
      <c r="G81" s="7" t="s">
        <v>175</v>
      </c>
      <c r="H81" s="89"/>
      <c r="I81" s="89"/>
      <c r="J81" s="7" t="s">
        <v>174</v>
      </c>
      <c r="K81" s="7" t="s">
        <v>14</v>
      </c>
      <c r="L81" s="7" t="s">
        <v>13</v>
      </c>
      <c r="M81" s="19">
        <f t="shared" ref="M81:R81" si="18">SUM(M82:M84)</f>
        <v>40138.673999999999</v>
      </c>
      <c r="N81" s="19">
        <f t="shared" si="18"/>
        <v>39912.383000000002</v>
      </c>
      <c r="O81" s="19">
        <f t="shared" si="18"/>
        <v>38742.1</v>
      </c>
      <c r="P81" s="19">
        <f t="shared" si="18"/>
        <v>38742.1</v>
      </c>
      <c r="Q81" s="19">
        <f t="shared" si="18"/>
        <v>38742.1</v>
      </c>
      <c r="R81" s="19">
        <f t="shared" si="18"/>
        <v>38742.1</v>
      </c>
      <c r="S81" s="33"/>
    </row>
    <row r="82" spans="1:19" ht="12.75" customHeight="1" x14ac:dyDescent="0.2">
      <c r="A82" s="16"/>
      <c r="B82" s="6">
        <v>301010035</v>
      </c>
      <c r="C82" s="5">
        <v>40</v>
      </c>
      <c r="D82" s="54"/>
      <c r="E82" s="7"/>
      <c r="F82" s="55"/>
      <c r="G82" s="7"/>
      <c r="H82" s="56">
        <v>3</v>
      </c>
      <c r="I82" s="56">
        <v>9</v>
      </c>
      <c r="J82" s="7"/>
      <c r="K82" s="7"/>
      <c r="L82" s="7"/>
      <c r="M82" s="32">
        <v>37963.595999999998</v>
      </c>
      <c r="N82" s="32">
        <v>37737.305</v>
      </c>
      <c r="O82" s="32">
        <v>0</v>
      </c>
      <c r="P82" s="32">
        <v>0</v>
      </c>
      <c r="Q82" s="32">
        <v>0</v>
      </c>
      <c r="R82" s="32">
        <v>0</v>
      </c>
      <c r="S82" s="33"/>
    </row>
    <row r="83" spans="1:19" ht="12.75" customHeight="1" x14ac:dyDescent="0.2">
      <c r="A83" s="16"/>
      <c r="B83" s="6">
        <v>301010035</v>
      </c>
      <c r="C83" s="5">
        <v>40</v>
      </c>
      <c r="D83" s="54"/>
      <c r="E83" s="7"/>
      <c r="F83" s="55"/>
      <c r="G83" s="7"/>
      <c r="H83" s="56">
        <v>3</v>
      </c>
      <c r="I83" s="56">
        <v>10</v>
      </c>
      <c r="J83" s="7"/>
      <c r="K83" s="7"/>
      <c r="L83" s="7"/>
      <c r="M83" s="32">
        <v>0</v>
      </c>
      <c r="N83" s="32">
        <v>0</v>
      </c>
      <c r="O83" s="32">
        <v>36125</v>
      </c>
      <c r="P83" s="32">
        <v>36125</v>
      </c>
      <c r="Q83" s="32">
        <v>36125</v>
      </c>
      <c r="R83" s="32">
        <v>36125</v>
      </c>
      <c r="S83" s="33"/>
    </row>
    <row r="84" spans="1:19" ht="12.75" customHeight="1" x14ac:dyDescent="0.2">
      <c r="A84" s="16"/>
      <c r="B84" s="6">
        <v>301010035</v>
      </c>
      <c r="C84" s="5">
        <v>40</v>
      </c>
      <c r="D84" s="54"/>
      <c r="E84" s="7"/>
      <c r="F84" s="55"/>
      <c r="G84" s="7"/>
      <c r="H84" s="56">
        <v>3</v>
      </c>
      <c r="I84" s="56">
        <v>14</v>
      </c>
      <c r="J84" s="7"/>
      <c r="K84" s="7"/>
      <c r="L84" s="7"/>
      <c r="M84" s="32">
        <v>2175.078</v>
      </c>
      <c r="N84" s="32">
        <v>2175.078</v>
      </c>
      <c r="O84" s="32">
        <v>2617.1</v>
      </c>
      <c r="P84" s="32">
        <v>2617.1</v>
      </c>
      <c r="Q84" s="32">
        <v>2617.1</v>
      </c>
      <c r="R84" s="32">
        <v>2617.1</v>
      </c>
      <c r="S84" s="33"/>
    </row>
    <row r="85" spans="1:19" ht="108" customHeight="1" x14ac:dyDescent="0.2">
      <c r="A85" s="16"/>
      <c r="B85" s="6">
        <v>301010039</v>
      </c>
      <c r="C85" s="5">
        <v>40</v>
      </c>
      <c r="D85" s="54">
        <v>40</v>
      </c>
      <c r="E85" s="7" t="s">
        <v>46</v>
      </c>
      <c r="F85" s="55">
        <v>301010039</v>
      </c>
      <c r="G85" s="7" t="s">
        <v>173</v>
      </c>
      <c r="H85" s="89"/>
      <c r="I85" s="89"/>
      <c r="J85" s="7" t="s">
        <v>52</v>
      </c>
      <c r="K85" s="7" t="s">
        <v>4</v>
      </c>
      <c r="L85" s="7" t="s">
        <v>9</v>
      </c>
      <c r="M85" s="19">
        <f t="shared" ref="M85:R85" si="19">SUM(M86:M87)</f>
        <v>25778.06</v>
      </c>
      <c r="N85" s="19">
        <f t="shared" si="19"/>
        <v>25763.06</v>
      </c>
      <c r="O85" s="19">
        <f t="shared" si="19"/>
        <v>15501</v>
      </c>
      <c r="P85" s="19">
        <f t="shared" si="19"/>
        <v>15501</v>
      </c>
      <c r="Q85" s="19">
        <f t="shared" si="19"/>
        <v>15501</v>
      </c>
      <c r="R85" s="19">
        <f t="shared" si="19"/>
        <v>15501</v>
      </c>
      <c r="S85" s="33"/>
    </row>
    <row r="86" spans="1:19" ht="12.75" customHeight="1" x14ac:dyDescent="0.2">
      <c r="A86" s="16"/>
      <c r="B86" s="6">
        <v>301010039</v>
      </c>
      <c r="C86" s="5">
        <v>40</v>
      </c>
      <c r="D86" s="54"/>
      <c r="E86" s="7"/>
      <c r="F86" s="55"/>
      <c r="G86" s="7"/>
      <c r="H86" s="56">
        <v>4</v>
      </c>
      <c r="I86" s="56">
        <v>5</v>
      </c>
      <c r="J86" s="7"/>
      <c r="K86" s="7"/>
      <c r="L86" s="7"/>
      <c r="M86" s="32">
        <v>1509.749</v>
      </c>
      <c r="N86" s="32">
        <v>1494.749</v>
      </c>
      <c r="O86" s="32">
        <v>1010</v>
      </c>
      <c r="P86" s="32">
        <v>1010</v>
      </c>
      <c r="Q86" s="32">
        <v>1010</v>
      </c>
      <c r="R86" s="32">
        <v>1010</v>
      </c>
      <c r="S86" s="33"/>
    </row>
    <row r="87" spans="1:19" ht="12.75" customHeight="1" x14ac:dyDescent="0.2">
      <c r="A87" s="16"/>
      <c r="B87" s="6">
        <v>301010039</v>
      </c>
      <c r="C87" s="5">
        <v>40</v>
      </c>
      <c r="D87" s="54"/>
      <c r="E87" s="7"/>
      <c r="F87" s="55"/>
      <c r="G87" s="7"/>
      <c r="H87" s="56">
        <v>4</v>
      </c>
      <c r="I87" s="56">
        <v>12</v>
      </c>
      <c r="J87" s="7"/>
      <c r="K87" s="7"/>
      <c r="L87" s="7"/>
      <c r="M87" s="32">
        <v>24268.311000000002</v>
      </c>
      <c r="N87" s="32">
        <v>24268.311000000002</v>
      </c>
      <c r="O87" s="32">
        <v>14491</v>
      </c>
      <c r="P87" s="32">
        <v>14491</v>
      </c>
      <c r="Q87" s="32">
        <v>14491</v>
      </c>
      <c r="R87" s="32">
        <v>14491</v>
      </c>
      <c r="S87" s="33"/>
    </row>
    <row r="88" spans="1:19" ht="206.25" customHeight="1" x14ac:dyDescent="0.2">
      <c r="A88" s="16"/>
      <c r="B88" s="6">
        <v>301010042</v>
      </c>
      <c r="C88" s="5">
        <v>40</v>
      </c>
      <c r="D88" s="54">
        <v>40</v>
      </c>
      <c r="E88" s="7" t="s">
        <v>46</v>
      </c>
      <c r="F88" s="55">
        <v>301010042</v>
      </c>
      <c r="G88" s="7" t="s">
        <v>172</v>
      </c>
      <c r="H88" s="89"/>
      <c r="I88" s="89"/>
      <c r="J88" s="7" t="s">
        <v>234</v>
      </c>
      <c r="K88" s="7" t="s">
        <v>171</v>
      </c>
      <c r="L88" s="7" t="s">
        <v>241</v>
      </c>
      <c r="M88" s="19">
        <f>M89</f>
        <v>9576.9680000000008</v>
      </c>
      <c r="N88" s="19">
        <f t="shared" ref="N88:R88" si="20">N89</f>
        <v>9437.0130000000008</v>
      </c>
      <c r="O88" s="19">
        <f t="shared" si="20"/>
        <v>4744.7</v>
      </c>
      <c r="P88" s="19">
        <f t="shared" si="20"/>
        <v>4419.7</v>
      </c>
      <c r="Q88" s="19">
        <f t="shared" si="20"/>
        <v>4419.7</v>
      </c>
      <c r="R88" s="19">
        <f t="shared" si="20"/>
        <v>4419.7</v>
      </c>
      <c r="S88" s="33"/>
    </row>
    <row r="89" spans="1:19" ht="12.75" customHeight="1" x14ac:dyDescent="0.2">
      <c r="A89" s="16"/>
      <c r="B89" s="6">
        <v>301010042</v>
      </c>
      <c r="C89" s="5">
        <v>40</v>
      </c>
      <c r="D89" s="54"/>
      <c r="E89" s="7"/>
      <c r="F89" s="55"/>
      <c r="G89" s="7"/>
      <c r="H89" s="56">
        <v>4</v>
      </c>
      <c r="I89" s="56">
        <v>12</v>
      </c>
      <c r="J89" s="7"/>
      <c r="K89" s="7"/>
      <c r="L89" s="7"/>
      <c r="M89" s="32">
        <v>9576.9680000000008</v>
      </c>
      <c r="N89" s="32">
        <v>9437.0130000000008</v>
      </c>
      <c r="O89" s="32">
        <v>4744.7</v>
      </c>
      <c r="P89" s="32">
        <v>4419.7</v>
      </c>
      <c r="Q89" s="32">
        <v>4419.7</v>
      </c>
      <c r="R89" s="32">
        <v>4419.7</v>
      </c>
      <c r="S89" s="33"/>
    </row>
    <row r="90" spans="1:19" ht="95.25" customHeight="1" x14ac:dyDescent="0.2">
      <c r="A90" s="16"/>
      <c r="B90" s="6">
        <v>301010043</v>
      </c>
      <c r="C90" s="5">
        <v>240</v>
      </c>
      <c r="D90" s="54">
        <v>40</v>
      </c>
      <c r="E90" s="7" t="s">
        <v>253</v>
      </c>
      <c r="F90" s="55">
        <v>301010043</v>
      </c>
      <c r="G90" s="7" t="s">
        <v>170</v>
      </c>
      <c r="H90" s="89"/>
      <c r="I90" s="89"/>
      <c r="J90" s="7" t="s">
        <v>169</v>
      </c>
      <c r="K90" s="7" t="s">
        <v>168</v>
      </c>
      <c r="L90" s="7" t="s">
        <v>13</v>
      </c>
      <c r="M90" s="19">
        <f>M91</f>
        <v>497</v>
      </c>
      <c r="N90" s="19">
        <f t="shared" ref="N90:R90" si="21">N91</f>
        <v>447</v>
      </c>
      <c r="O90" s="19">
        <f t="shared" si="21"/>
        <v>690.5</v>
      </c>
      <c r="P90" s="19">
        <f t="shared" si="21"/>
        <v>510</v>
      </c>
      <c r="Q90" s="19">
        <f t="shared" si="21"/>
        <v>510</v>
      </c>
      <c r="R90" s="19">
        <f t="shared" si="21"/>
        <v>510</v>
      </c>
      <c r="S90" s="33"/>
    </row>
    <row r="91" spans="1:19" ht="12.75" customHeight="1" x14ac:dyDescent="0.2">
      <c r="A91" s="16"/>
      <c r="B91" s="6">
        <v>301010043</v>
      </c>
      <c r="C91" s="5">
        <v>40</v>
      </c>
      <c r="D91" s="54"/>
      <c r="E91" s="7"/>
      <c r="F91" s="55"/>
      <c r="G91" s="7"/>
      <c r="H91" s="56">
        <v>10</v>
      </c>
      <c r="I91" s="56">
        <v>6</v>
      </c>
      <c r="J91" s="7"/>
      <c r="K91" s="7"/>
      <c r="L91" s="7"/>
      <c r="M91" s="32">
        <v>497</v>
      </c>
      <c r="N91" s="32">
        <v>447</v>
      </c>
      <c r="O91" s="32">
        <v>690.5</v>
      </c>
      <c r="P91" s="32">
        <v>510</v>
      </c>
      <c r="Q91" s="32">
        <v>510</v>
      </c>
      <c r="R91" s="32">
        <v>510</v>
      </c>
      <c r="S91" s="33"/>
    </row>
    <row r="92" spans="1:19" ht="94.5" customHeight="1" x14ac:dyDescent="0.2">
      <c r="A92" s="16"/>
      <c r="B92" s="6">
        <v>301010044</v>
      </c>
      <c r="C92" s="5">
        <v>480</v>
      </c>
      <c r="D92" s="54">
        <v>40</v>
      </c>
      <c r="E92" s="7" t="s">
        <v>253</v>
      </c>
      <c r="F92" s="55">
        <v>301010044</v>
      </c>
      <c r="G92" s="7" t="s">
        <v>167</v>
      </c>
      <c r="H92" s="89"/>
      <c r="I92" s="89"/>
      <c r="J92" s="7" t="s">
        <v>166</v>
      </c>
      <c r="K92" s="7" t="s">
        <v>159</v>
      </c>
      <c r="L92" s="7" t="s">
        <v>165</v>
      </c>
      <c r="M92" s="19">
        <f>SUM(M93:M97)</f>
        <v>179723.22</v>
      </c>
      <c r="N92" s="19">
        <f t="shared" ref="N92:R92" si="22">SUM(N93:N97)</f>
        <v>166608.13999999998</v>
      </c>
      <c r="O92" s="19">
        <f t="shared" si="22"/>
        <v>158750.30300000001</v>
      </c>
      <c r="P92" s="19">
        <f t="shared" si="22"/>
        <v>142202.995</v>
      </c>
      <c r="Q92" s="19">
        <f t="shared" si="22"/>
        <v>142273.04500000001</v>
      </c>
      <c r="R92" s="19">
        <f t="shared" si="22"/>
        <v>142273.04500000001</v>
      </c>
      <c r="S92" s="33"/>
    </row>
    <row r="93" spans="1:19" ht="46.9" customHeight="1" x14ac:dyDescent="0.2">
      <c r="A93" s="16"/>
      <c r="B93" s="6">
        <v>301010044</v>
      </c>
      <c r="C93" s="5">
        <v>240</v>
      </c>
      <c r="D93" s="54">
        <v>240</v>
      </c>
      <c r="E93" s="7" t="s">
        <v>248</v>
      </c>
      <c r="F93" s="55"/>
      <c r="G93" s="7"/>
      <c r="H93" s="56">
        <v>11</v>
      </c>
      <c r="I93" s="56">
        <v>1</v>
      </c>
      <c r="J93" s="7" t="s">
        <v>11</v>
      </c>
      <c r="K93" s="7" t="s">
        <v>10</v>
      </c>
      <c r="L93" s="7" t="s">
        <v>9</v>
      </c>
      <c r="M93" s="32">
        <v>36032.665999999997</v>
      </c>
      <c r="N93" s="32">
        <v>36032.665999999997</v>
      </c>
      <c r="O93" s="32">
        <v>144579.038</v>
      </c>
      <c r="P93" s="32">
        <v>142202.995</v>
      </c>
      <c r="Q93" s="32">
        <v>142273.04500000001</v>
      </c>
      <c r="R93" s="32">
        <v>142273.04500000001</v>
      </c>
      <c r="S93" s="33"/>
    </row>
    <row r="94" spans="1:19" ht="22.9" customHeight="1" x14ac:dyDescent="0.2">
      <c r="A94" s="16"/>
      <c r="B94" s="6">
        <v>301010044</v>
      </c>
      <c r="C94" s="5">
        <v>240</v>
      </c>
      <c r="D94" s="78">
        <v>270</v>
      </c>
      <c r="E94" s="79" t="s">
        <v>19</v>
      </c>
      <c r="F94" s="80"/>
      <c r="G94" s="79"/>
      <c r="H94" s="56">
        <v>11</v>
      </c>
      <c r="I94" s="56">
        <v>2</v>
      </c>
      <c r="J94" s="79" t="s">
        <v>11</v>
      </c>
      <c r="K94" s="79" t="s">
        <v>10</v>
      </c>
      <c r="L94" s="79" t="s">
        <v>9</v>
      </c>
      <c r="M94" s="32">
        <v>509.714</v>
      </c>
      <c r="N94" s="32">
        <v>509.714</v>
      </c>
      <c r="O94" s="32">
        <v>0</v>
      </c>
      <c r="P94" s="32">
        <v>0</v>
      </c>
      <c r="Q94" s="32">
        <v>0</v>
      </c>
      <c r="R94" s="32">
        <v>0</v>
      </c>
      <c r="S94" s="33"/>
    </row>
    <row r="95" spans="1:19" ht="33.75" customHeight="1" x14ac:dyDescent="0.2">
      <c r="A95" s="16"/>
      <c r="B95" s="6">
        <v>301010044</v>
      </c>
      <c r="C95" s="5">
        <v>270</v>
      </c>
      <c r="D95" s="78"/>
      <c r="E95" s="79"/>
      <c r="F95" s="85"/>
      <c r="G95" s="84"/>
      <c r="H95" s="56">
        <v>11</v>
      </c>
      <c r="I95" s="56">
        <v>1</v>
      </c>
      <c r="J95" s="84"/>
      <c r="K95" s="84"/>
      <c r="L95" s="84"/>
      <c r="M95" s="32">
        <v>113907.065</v>
      </c>
      <c r="N95" s="32">
        <v>113907.065</v>
      </c>
      <c r="O95" s="32">
        <v>0</v>
      </c>
      <c r="P95" s="32">
        <v>0</v>
      </c>
      <c r="Q95" s="32">
        <v>0</v>
      </c>
      <c r="R95" s="32">
        <v>0</v>
      </c>
      <c r="S95" s="33"/>
    </row>
    <row r="96" spans="1:19" ht="48.75" customHeight="1" x14ac:dyDescent="0.2">
      <c r="A96" s="16"/>
      <c r="B96" s="6">
        <v>301010044</v>
      </c>
      <c r="C96" s="5">
        <v>480</v>
      </c>
      <c r="D96" s="86">
        <v>480</v>
      </c>
      <c r="E96" s="81" t="s">
        <v>260</v>
      </c>
      <c r="F96" s="87"/>
      <c r="G96" s="81"/>
      <c r="H96" s="56">
        <v>7</v>
      </c>
      <c r="I96" s="56">
        <v>7</v>
      </c>
      <c r="J96" s="81" t="s">
        <v>166</v>
      </c>
      <c r="K96" s="81" t="s">
        <v>159</v>
      </c>
      <c r="L96" s="81" t="s">
        <v>165</v>
      </c>
      <c r="M96" s="32">
        <v>2749.9929999999999</v>
      </c>
      <c r="N96" s="32">
        <v>2749.9929999999999</v>
      </c>
      <c r="O96" s="32">
        <v>323.85000000000002</v>
      </c>
      <c r="P96" s="32">
        <v>0</v>
      </c>
      <c r="Q96" s="32">
        <v>0</v>
      </c>
      <c r="R96" s="32">
        <v>0</v>
      </c>
      <c r="S96" s="33"/>
    </row>
    <row r="97" spans="1:19" ht="39.75" customHeight="1" x14ac:dyDescent="0.2">
      <c r="A97" s="16"/>
      <c r="B97" s="6">
        <v>301010044</v>
      </c>
      <c r="C97" s="5">
        <v>480</v>
      </c>
      <c r="D97" s="86"/>
      <c r="E97" s="81"/>
      <c r="F97" s="87"/>
      <c r="G97" s="81"/>
      <c r="H97" s="56">
        <v>11</v>
      </c>
      <c r="I97" s="56">
        <v>2</v>
      </c>
      <c r="J97" s="81"/>
      <c r="K97" s="81"/>
      <c r="L97" s="81"/>
      <c r="M97" s="32">
        <v>26523.781999999999</v>
      </c>
      <c r="N97" s="32">
        <v>13408.701999999999</v>
      </c>
      <c r="O97" s="32">
        <v>13847.415000000001</v>
      </c>
      <c r="P97" s="32">
        <v>0</v>
      </c>
      <c r="Q97" s="32">
        <v>0</v>
      </c>
      <c r="R97" s="32">
        <v>0</v>
      </c>
      <c r="S97" s="33"/>
    </row>
    <row r="98" spans="1:19" ht="96" customHeight="1" x14ac:dyDescent="0.2">
      <c r="A98" s="16"/>
      <c r="B98" s="6">
        <v>301010045</v>
      </c>
      <c r="C98" s="5">
        <v>270</v>
      </c>
      <c r="D98" s="54"/>
      <c r="E98" s="7" t="s">
        <v>46</v>
      </c>
      <c r="F98" s="55">
        <v>301010045</v>
      </c>
      <c r="G98" s="7" t="s">
        <v>163</v>
      </c>
      <c r="H98" s="89"/>
      <c r="I98" s="89"/>
      <c r="J98" s="7" t="s">
        <v>162</v>
      </c>
      <c r="K98" s="7" t="s">
        <v>161</v>
      </c>
      <c r="L98" s="7" t="s">
        <v>160</v>
      </c>
      <c r="M98" s="19">
        <f>SUM(M99:M102)</f>
        <v>6283.7110000000002</v>
      </c>
      <c r="N98" s="19">
        <f t="shared" ref="N98:R98" si="23">SUM(N99:N102)</f>
        <v>6283.7110000000002</v>
      </c>
      <c r="O98" s="19">
        <f t="shared" si="23"/>
        <v>15455.425000000001</v>
      </c>
      <c r="P98" s="19">
        <f t="shared" si="23"/>
        <v>11731.574999999999</v>
      </c>
      <c r="Q98" s="19">
        <f t="shared" si="23"/>
        <v>11941.725</v>
      </c>
      <c r="R98" s="19">
        <f t="shared" si="23"/>
        <v>11941.725</v>
      </c>
      <c r="S98" s="33"/>
    </row>
    <row r="99" spans="1:19" ht="57.6" customHeight="1" x14ac:dyDescent="0.2">
      <c r="A99" s="16"/>
      <c r="B99" s="6">
        <v>301010045</v>
      </c>
      <c r="C99" s="5">
        <v>240</v>
      </c>
      <c r="D99" s="78">
        <v>240</v>
      </c>
      <c r="E99" s="79" t="s">
        <v>248</v>
      </c>
      <c r="F99" s="80"/>
      <c r="G99" s="79"/>
      <c r="H99" s="56">
        <v>11</v>
      </c>
      <c r="I99" s="56">
        <v>1</v>
      </c>
      <c r="J99" s="79" t="s">
        <v>162</v>
      </c>
      <c r="K99" s="79" t="s">
        <v>161</v>
      </c>
      <c r="L99" s="79" t="s">
        <v>160</v>
      </c>
      <c r="M99" s="32">
        <v>0</v>
      </c>
      <c r="N99" s="32">
        <v>0</v>
      </c>
      <c r="O99" s="32">
        <v>6147.1</v>
      </c>
      <c r="P99" s="32">
        <v>1442.4</v>
      </c>
      <c r="Q99" s="32">
        <v>1722.6</v>
      </c>
      <c r="R99" s="32">
        <v>1722.6</v>
      </c>
      <c r="S99" s="33"/>
    </row>
    <row r="100" spans="1:19" ht="34.15" customHeight="1" x14ac:dyDescent="0.2">
      <c r="A100" s="16"/>
      <c r="B100" s="6">
        <v>301010045</v>
      </c>
      <c r="C100" s="5">
        <v>240</v>
      </c>
      <c r="D100" s="85"/>
      <c r="E100" s="84"/>
      <c r="F100" s="85"/>
      <c r="G100" s="84"/>
      <c r="H100" s="56">
        <v>11</v>
      </c>
      <c r="I100" s="56">
        <v>2</v>
      </c>
      <c r="J100" s="84"/>
      <c r="K100" s="84"/>
      <c r="L100" s="84"/>
      <c r="M100" s="32">
        <v>0</v>
      </c>
      <c r="N100" s="32">
        <v>0</v>
      </c>
      <c r="O100" s="32">
        <v>9308.3250000000007</v>
      </c>
      <c r="P100" s="32">
        <v>10289.174999999999</v>
      </c>
      <c r="Q100" s="32">
        <v>10219.125</v>
      </c>
      <c r="R100" s="32">
        <v>10219.125</v>
      </c>
      <c r="S100" s="33"/>
    </row>
    <row r="101" spans="1:19" ht="43.15" customHeight="1" x14ac:dyDescent="0.2">
      <c r="A101" s="16"/>
      <c r="B101" s="6">
        <v>301010045</v>
      </c>
      <c r="C101" s="5">
        <v>270</v>
      </c>
      <c r="D101" s="78">
        <v>270</v>
      </c>
      <c r="E101" s="79" t="s">
        <v>19</v>
      </c>
      <c r="F101" s="80"/>
      <c r="G101" s="79"/>
      <c r="H101" s="56">
        <v>11</v>
      </c>
      <c r="I101" s="56">
        <v>1</v>
      </c>
      <c r="J101" s="79" t="s">
        <v>162</v>
      </c>
      <c r="K101" s="79" t="s">
        <v>161</v>
      </c>
      <c r="L101" s="79" t="s">
        <v>160</v>
      </c>
      <c r="M101" s="32">
        <v>784.8</v>
      </c>
      <c r="N101" s="32">
        <v>784.8</v>
      </c>
      <c r="O101" s="32">
        <v>0</v>
      </c>
      <c r="P101" s="32">
        <v>0</v>
      </c>
      <c r="Q101" s="32">
        <v>0</v>
      </c>
      <c r="R101" s="32">
        <v>0</v>
      </c>
      <c r="S101" s="33"/>
    </row>
    <row r="102" spans="1:19" ht="52.9" customHeight="1" x14ac:dyDescent="0.2">
      <c r="A102" s="16"/>
      <c r="B102" s="6">
        <v>301010045</v>
      </c>
      <c r="C102" s="5">
        <v>270</v>
      </c>
      <c r="D102" s="78"/>
      <c r="E102" s="79"/>
      <c r="F102" s="85"/>
      <c r="G102" s="84"/>
      <c r="H102" s="56">
        <v>11</v>
      </c>
      <c r="I102" s="56">
        <v>2</v>
      </c>
      <c r="J102" s="84"/>
      <c r="K102" s="84"/>
      <c r="L102" s="84"/>
      <c r="M102" s="32">
        <v>5498.9110000000001</v>
      </c>
      <c r="N102" s="32">
        <v>5498.9110000000001</v>
      </c>
      <c r="O102" s="32">
        <v>0</v>
      </c>
      <c r="P102" s="32">
        <v>0</v>
      </c>
      <c r="Q102" s="32">
        <v>0</v>
      </c>
      <c r="R102" s="32">
        <v>0</v>
      </c>
      <c r="S102" s="33"/>
    </row>
    <row r="103" spans="1:19" ht="165" customHeight="1" x14ac:dyDescent="0.2">
      <c r="A103" s="16"/>
      <c r="B103" s="6">
        <v>301010054</v>
      </c>
      <c r="C103" s="5">
        <v>480</v>
      </c>
      <c r="D103" s="54"/>
      <c r="E103" s="7" t="s">
        <v>253</v>
      </c>
      <c r="F103" s="55">
        <v>301010054</v>
      </c>
      <c r="G103" s="7" t="s">
        <v>158</v>
      </c>
      <c r="H103" s="89"/>
      <c r="I103" s="89"/>
      <c r="J103" s="59" t="s">
        <v>453</v>
      </c>
      <c r="K103" s="7" t="s">
        <v>454</v>
      </c>
      <c r="L103" s="7" t="s">
        <v>150</v>
      </c>
      <c r="M103" s="19">
        <f t="shared" ref="M103:R103" si="24">SUM(M104:M106)</f>
        <v>52783.213000000003</v>
      </c>
      <c r="N103" s="19">
        <f t="shared" si="24"/>
        <v>51070.938000000002</v>
      </c>
      <c r="O103" s="19">
        <f t="shared" si="24"/>
        <v>75516.418000000005</v>
      </c>
      <c r="P103" s="19">
        <f t="shared" si="24"/>
        <v>70313.8</v>
      </c>
      <c r="Q103" s="19">
        <f t="shared" si="24"/>
        <v>69159.7</v>
      </c>
      <c r="R103" s="19">
        <f t="shared" si="24"/>
        <v>69159.7</v>
      </c>
      <c r="S103" s="33"/>
    </row>
    <row r="104" spans="1:19" ht="56.25" customHeight="1" x14ac:dyDescent="0.2">
      <c r="A104" s="16"/>
      <c r="B104" s="6">
        <v>301010054</v>
      </c>
      <c r="C104" s="5">
        <v>40</v>
      </c>
      <c r="D104" s="78">
        <v>40</v>
      </c>
      <c r="E104" s="79" t="s">
        <v>46</v>
      </c>
      <c r="F104" s="80"/>
      <c r="G104" s="81"/>
      <c r="H104" s="56">
        <v>5</v>
      </c>
      <c r="I104" s="56">
        <v>2</v>
      </c>
      <c r="J104" s="81" t="s">
        <v>453</v>
      </c>
      <c r="K104" s="81" t="s">
        <v>454</v>
      </c>
      <c r="L104" s="81" t="s">
        <v>150</v>
      </c>
      <c r="M104" s="32">
        <v>45728.62</v>
      </c>
      <c r="N104" s="32">
        <v>44140.938000000002</v>
      </c>
      <c r="O104" s="32">
        <v>25672.817999999999</v>
      </c>
      <c r="P104" s="32">
        <v>24742</v>
      </c>
      <c r="Q104" s="32">
        <v>25606</v>
      </c>
      <c r="R104" s="32">
        <v>25606</v>
      </c>
      <c r="S104" s="33"/>
    </row>
    <row r="105" spans="1:19" ht="108" customHeight="1" x14ac:dyDescent="0.2">
      <c r="A105" s="16"/>
      <c r="B105" s="6">
        <v>301010054</v>
      </c>
      <c r="C105" s="5">
        <v>40</v>
      </c>
      <c r="D105" s="78"/>
      <c r="E105" s="79"/>
      <c r="F105" s="80"/>
      <c r="G105" s="81"/>
      <c r="H105" s="56">
        <v>6</v>
      </c>
      <c r="I105" s="56">
        <v>5</v>
      </c>
      <c r="J105" s="81"/>
      <c r="K105" s="81"/>
      <c r="L105" s="81"/>
      <c r="M105" s="32">
        <v>6930</v>
      </c>
      <c r="N105" s="32">
        <v>6930</v>
      </c>
      <c r="O105" s="32">
        <v>0</v>
      </c>
      <c r="P105" s="32">
        <v>0</v>
      </c>
      <c r="Q105" s="32">
        <v>0</v>
      </c>
      <c r="R105" s="32">
        <v>0</v>
      </c>
      <c r="S105" s="33"/>
    </row>
    <row r="106" spans="1:19" ht="101.25" x14ac:dyDescent="0.2">
      <c r="A106" s="16"/>
      <c r="B106" s="6">
        <v>301010054</v>
      </c>
      <c r="C106" s="5">
        <v>480</v>
      </c>
      <c r="D106" s="54">
        <v>480</v>
      </c>
      <c r="E106" s="7" t="s">
        <v>260</v>
      </c>
      <c r="F106" s="55"/>
      <c r="G106" s="21"/>
      <c r="H106" s="56">
        <v>5</v>
      </c>
      <c r="I106" s="56">
        <v>2</v>
      </c>
      <c r="J106" s="59" t="s">
        <v>453</v>
      </c>
      <c r="K106" s="21" t="s">
        <v>454</v>
      </c>
      <c r="L106" s="21" t="s">
        <v>150</v>
      </c>
      <c r="M106" s="32">
        <v>124.593</v>
      </c>
      <c r="N106" s="32">
        <v>0</v>
      </c>
      <c r="O106" s="32">
        <v>49843.6</v>
      </c>
      <c r="P106" s="32">
        <v>45571.8</v>
      </c>
      <c r="Q106" s="32">
        <v>43553.7</v>
      </c>
      <c r="R106" s="32">
        <v>43553.7</v>
      </c>
      <c r="S106" s="33"/>
    </row>
    <row r="107" spans="1:19" ht="105.75" customHeight="1" x14ac:dyDescent="0.2">
      <c r="A107" s="16"/>
      <c r="B107" s="6">
        <v>301010057</v>
      </c>
      <c r="C107" s="5">
        <v>480</v>
      </c>
      <c r="D107" s="54"/>
      <c r="E107" s="7" t="s">
        <v>46</v>
      </c>
      <c r="F107" s="55">
        <v>301010057</v>
      </c>
      <c r="G107" s="7" t="s">
        <v>157</v>
      </c>
      <c r="H107" s="89"/>
      <c r="I107" s="89"/>
      <c r="J107" s="7" t="s">
        <v>95</v>
      </c>
      <c r="K107" s="7" t="s">
        <v>94</v>
      </c>
      <c r="L107" s="7" t="s">
        <v>13</v>
      </c>
      <c r="M107" s="19">
        <f t="shared" ref="M107:R107" si="25">SUM(M108:M110)</f>
        <v>268589.43699999998</v>
      </c>
      <c r="N107" s="19">
        <f t="shared" si="25"/>
        <v>248981.92599999998</v>
      </c>
      <c r="O107" s="19">
        <f t="shared" si="25"/>
        <v>96702.847999999998</v>
      </c>
      <c r="P107" s="19">
        <f t="shared" si="25"/>
        <v>71511.725999999995</v>
      </c>
      <c r="Q107" s="19">
        <f t="shared" si="25"/>
        <v>47803.875999999997</v>
      </c>
      <c r="R107" s="19">
        <f t="shared" si="25"/>
        <v>47803.875999999997</v>
      </c>
      <c r="S107" s="33"/>
    </row>
    <row r="108" spans="1:19" ht="22.15" customHeight="1" x14ac:dyDescent="0.2">
      <c r="A108" s="16"/>
      <c r="B108" s="6">
        <v>301010057</v>
      </c>
      <c r="C108" s="5">
        <v>40</v>
      </c>
      <c r="D108" s="54">
        <v>40</v>
      </c>
      <c r="E108" s="7"/>
      <c r="F108" s="55"/>
      <c r="G108" s="7"/>
      <c r="H108" s="56">
        <v>5</v>
      </c>
      <c r="I108" s="56">
        <v>1</v>
      </c>
      <c r="J108" s="7"/>
      <c r="K108" s="7"/>
      <c r="L108" s="7"/>
      <c r="M108" s="32">
        <v>263840.527</v>
      </c>
      <c r="N108" s="32">
        <v>245556.04199999999</v>
      </c>
      <c r="O108" s="32">
        <v>96702.847999999998</v>
      </c>
      <c r="P108" s="32">
        <v>71511.725999999995</v>
      </c>
      <c r="Q108" s="32">
        <v>47803.875999999997</v>
      </c>
      <c r="R108" s="32">
        <v>47803.875999999997</v>
      </c>
      <c r="S108" s="33"/>
    </row>
    <row r="109" spans="1:19" ht="20.45" customHeight="1" x14ac:dyDescent="0.2">
      <c r="A109" s="16"/>
      <c r="B109" s="6">
        <v>301010057</v>
      </c>
      <c r="C109" s="5">
        <v>40</v>
      </c>
      <c r="D109" s="54">
        <v>40</v>
      </c>
      <c r="E109" s="7"/>
      <c r="F109" s="55"/>
      <c r="G109" s="7"/>
      <c r="H109" s="56">
        <v>10</v>
      </c>
      <c r="I109" s="56">
        <v>4</v>
      </c>
      <c r="J109" s="7"/>
      <c r="K109" s="7"/>
      <c r="L109" s="7"/>
      <c r="M109" s="32">
        <v>2315.2950000000001</v>
      </c>
      <c r="N109" s="32">
        <v>992.26900000000001</v>
      </c>
      <c r="O109" s="32">
        <v>0</v>
      </c>
      <c r="P109" s="32">
        <v>0</v>
      </c>
      <c r="Q109" s="32">
        <v>0</v>
      </c>
      <c r="R109" s="32">
        <v>0</v>
      </c>
      <c r="S109" s="33"/>
    </row>
    <row r="110" spans="1:19" ht="90" x14ac:dyDescent="0.2">
      <c r="A110" s="16"/>
      <c r="B110" s="6">
        <v>301010057</v>
      </c>
      <c r="C110" s="5">
        <v>480</v>
      </c>
      <c r="D110" s="23">
        <v>480</v>
      </c>
      <c r="E110" s="21" t="s">
        <v>260</v>
      </c>
      <c r="F110" s="60"/>
      <c r="G110" s="21"/>
      <c r="H110" s="56">
        <v>5</v>
      </c>
      <c r="I110" s="56">
        <v>1</v>
      </c>
      <c r="J110" s="21" t="s">
        <v>95</v>
      </c>
      <c r="K110" s="21" t="s">
        <v>94</v>
      </c>
      <c r="L110" s="21" t="s">
        <v>13</v>
      </c>
      <c r="M110" s="32">
        <v>2433.6149999999998</v>
      </c>
      <c r="N110" s="32">
        <v>2433.6149999999998</v>
      </c>
      <c r="O110" s="32">
        <v>0</v>
      </c>
      <c r="P110" s="32">
        <v>0</v>
      </c>
      <c r="Q110" s="32">
        <v>0</v>
      </c>
      <c r="R110" s="32">
        <v>0</v>
      </c>
      <c r="S110" s="33"/>
    </row>
    <row r="111" spans="1:19" ht="82.5" customHeight="1" x14ac:dyDescent="0.2">
      <c r="A111" s="16"/>
      <c r="B111" s="6">
        <v>301020003</v>
      </c>
      <c r="C111" s="5">
        <v>480</v>
      </c>
      <c r="D111" s="54">
        <v>480</v>
      </c>
      <c r="E111" s="7" t="s">
        <v>260</v>
      </c>
      <c r="F111" s="55">
        <v>301020003</v>
      </c>
      <c r="G111" s="7" t="s">
        <v>155</v>
      </c>
      <c r="H111" s="89"/>
      <c r="I111" s="89"/>
      <c r="J111" s="7" t="s">
        <v>154</v>
      </c>
      <c r="K111" s="7" t="s">
        <v>17</v>
      </c>
      <c r="L111" s="7" t="s">
        <v>153</v>
      </c>
      <c r="M111" s="19">
        <f>SUM(M112:M113)</f>
        <v>958.15800000000002</v>
      </c>
      <c r="N111" s="19">
        <f t="shared" ref="N111:R111" si="26">SUM(N112:N113)</f>
        <v>958.15800000000002</v>
      </c>
      <c r="O111" s="19">
        <f t="shared" si="26"/>
        <v>1525.798</v>
      </c>
      <c r="P111" s="19">
        <f t="shared" si="26"/>
        <v>0</v>
      </c>
      <c r="Q111" s="19">
        <f t="shared" si="26"/>
        <v>0</v>
      </c>
      <c r="R111" s="19">
        <f t="shared" si="26"/>
        <v>0</v>
      </c>
      <c r="S111" s="33"/>
    </row>
    <row r="112" spans="1:19" ht="12.75" customHeight="1" x14ac:dyDescent="0.2">
      <c r="A112" s="16"/>
      <c r="B112" s="6">
        <v>301020003</v>
      </c>
      <c r="C112" s="5">
        <v>480</v>
      </c>
      <c r="D112" s="54"/>
      <c r="E112" s="7"/>
      <c r="F112" s="55"/>
      <c r="G112" s="7"/>
      <c r="H112" s="56">
        <v>1</v>
      </c>
      <c r="I112" s="56">
        <v>13</v>
      </c>
      <c r="J112" s="7"/>
      <c r="K112" s="7"/>
      <c r="L112" s="7"/>
      <c r="M112" s="32">
        <v>958.15800000000002</v>
      </c>
      <c r="N112" s="32">
        <v>958.15800000000002</v>
      </c>
      <c r="O112" s="32">
        <v>0</v>
      </c>
      <c r="P112" s="32">
        <v>0</v>
      </c>
      <c r="Q112" s="32">
        <v>0</v>
      </c>
      <c r="R112" s="32">
        <v>0</v>
      </c>
      <c r="S112" s="33"/>
    </row>
    <row r="113" spans="1:19" ht="12.75" customHeight="1" x14ac:dyDescent="0.2">
      <c r="A113" s="16"/>
      <c r="B113" s="6">
        <v>301020003</v>
      </c>
      <c r="C113" s="5">
        <v>480</v>
      </c>
      <c r="D113" s="54"/>
      <c r="E113" s="7"/>
      <c r="F113" s="55"/>
      <c r="G113" s="7"/>
      <c r="H113" s="56">
        <v>5</v>
      </c>
      <c r="I113" s="56">
        <v>3</v>
      </c>
      <c r="J113" s="7"/>
      <c r="K113" s="7"/>
      <c r="L113" s="7"/>
      <c r="M113" s="32">
        <v>0</v>
      </c>
      <c r="N113" s="32">
        <v>0</v>
      </c>
      <c r="O113" s="32">
        <v>1525.798</v>
      </c>
      <c r="P113" s="32">
        <v>0</v>
      </c>
      <c r="Q113" s="32">
        <v>0</v>
      </c>
      <c r="R113" s="32">
        <v>0</v>
      </c>
      <c r="S113" s="33"/>
    </row>
    <row r="114" spans="1:19" s="26" customFormat="1" ht="99.75" customHeight="1" x14ac:dyDescent="0.25">
      <c r="A114" s="22"/>
      <c r="B114" s="20">
        <v>301020004</v>
      </c>
      <c r="C114" s="25">
        <v>480</v>
      </c>
      <c r="D114" s="23"/>
      <c r="E114" s="21" t="s">
        <v>46</v>
      </c>
      <c r="F114" s="24">
        <v>301020004</v>
      </c>
      <c r="G114" s="21" t="s">
        <v>152</v>
      </c>
      <c r="H114" s="90"/>
      <c r="I114" s="90"/>
      <c r="J114" s="21" t="s">
        <v>261</v>
      </c>
      <c r="K114" s="21" t="s">
        <v>151</v>
      </c>
      <c r="L114" s="21" t="s">
        <v>262</v>
      </c>
      <c r="M114" s="27">
        <f>SUM(M115:M119)</f>
        <v>240862.34400000001</v>
      </c>
      <c r="N114" s="27">
        <f t="shared" ref="N114:R114" si="27">SUM(N115:N119)</f>
        <v>215776.62</v>
      </c>
      <c r="O114" s="27">
        <f t="shared" si="27"/>
        <v>196687.13500000001</v>
      </c>
      <c r="P114" s="27">
        <f t="shared" si="27"/>
        <v>62174.2</v>
      </c>
      <c r="Q114" s="27">
        <f t="shared" si="27"/>
        <v>40174.199999999997</v>
      </c>
      <c r="R114" s="27">
        <f t="shared" si="27"/>
        <v>40174.199999999997</v>
      </c>
      <c r="S114" s="50"/>
    </row>
    <row r="115" spans="1:19" ht="21.6" customHeight="1" x14ac:dyDescent="0.2">
      <c r="A115" s="16"/>
      <c r="B115" s="6">
        <v>301020004</v>
      </c>
      <c r="C115" s="5">
        <v>40</v>
      </c>
      <c r="D115" s="82">
        <v>40</v>
      </c>
      <c r="E115" s="72" t="s">
        <v>46</v>
      </c>
      <c r="F115" s="83"/>
      <c r="G115" s="72"/>
      <c r="H115" s="56">
        <v>5</v>
      </c>
      <c r="I115" s="56">
        <v>2</v>
      </c>
      <c r="J115" s="72" t="s">
        <v>261</v>
      </c>
      <c r="K115" s="72" t="s">
        <v>151</v>
      </c>
      <c r="L115" s="72" t="s">
        <v>262</v>
      </c>
      <c r="M115" s="32">
        <v>155695.666</v>
      </c>
      <c r="N115" s="32">
        <v>155640.84</v>
      </c>
      <c r="O115" s="32">
        <v>102417.2</v>
      </c>
      <c r="P115" s="32">
        <v>62174.2</v>
      </c>
      <c r="Q115" s="32">
        <v>40174.199999999997</v>
      </c>
      <c r="R115" s="32">
        <v>40174.199999999997</v>
      </c>
      <c r="S115" s="33"/>
    </row>
    <row r="116" spans="1:19" ht="35.25" customHeight="1" x14ac:dyDescent="0.2">
      <c r="A116" s="16"/>
      <c r="B116" s="6">
        <v>301020004</v>
      </c>
      <c r="C116" s="5">
        <v>40</v>
      </c>
      <c r="D116" s="82"/>
      <c r="E116" s="72"/>
      <c r="F116" s="83"/>
      <c r="G116" s="72"/>
      <c r="H116" s="56">
        <v>6</v>
      </c>
      <c r="I116" s="56">
        <v>5</v>
      </c>
      <c r="J116" s="88"/>
      <c r="K116" s="73"/>
      <c r="L116" s="73"/>
      <c r="M116" s="32">
        <v>770</v>
      </c>
      <c r="N116" s="32">
        <v>770</v>
      </c>
      <c r="O116" s="32">
        <v>0</v>
      </c>
      <c r="P116" s="32">
        <v>0</v>
      </c>
      <c r="Q116" s="32">
        <v>0</v>
      </c>
      <c r="R116" s="32">
        <v>0</v>
      </c>
      <c r="S116" s="33"/>
    </row>
    <row r="117" spans="1:19" ht="31.5" customHeight="1" x14ac:dyDescent="0.2">
      <c r="A117" s="16"/>
      <c r="B117" s="6">
        <v>301020004</v>
      </c>
      <c r="C117" s="5">
        <v>480</v>
      </c>
      <c r="D117" s="82">
        <v>480</v>
      </c>
      <c r="E117" s="72" t="s">
        <v>260</v>
      </c>
      <c r="F117" s="83"/>
      <c r="G117" s="72"/>
      <c r="H117" s="56">
        <v>5</v>
      </c>
      <c r="I117" s="56">
        <v>2</v>
      </c>
      <c r="J117" s="72" t="s">
        <v>261</v>
      </c>
      <c r="K117" s="72" t="s">
        <v>151</v>
      </c>
      <c r="L117" s="72" t="s">
        <v>263</v>
      </c>
      <c r="M117" s="32">
        <v>79464.854000000007</v>
      </c>
      <c r="N117" s="32">
        <v>57130.396999999997</v>
      </c>
      <c r="O117" s="32">
        <v>94269.934999999998</v>
      </c>
      <c r="P117" s="32">
        <v>0</v>
      </c>
      <c r="Q117" s="32">
        <v>0</v>
      </c>
      <c r="R117" s="32">
        <v>0</v>
      </c>
      <c r="S117" s="33"/>
    </row>
    <row r="118" spans="1:19" ht="37.5" customHeight="1" x14ac:dyDescent="0.2">
      <c r="A118" s="16"/>
      <c r="B118" s="6">
        <v>301020004</v>
      </c>
      <c r="C118" s="5">
        <v>480</v>
      </c>
      <c r="D118" s="82"/>
      <c r="E118" s="72"/>
      <c r="F118" s="83"/>
      <c r="G118" s="72"/>
      <c r="H118" s="56">
        <v>5</v>
      </c>
      <c r="I118" s="56">
        <v>3</v>
      </c>
      <c r="J118" s="88"/>
      <c r="K118" s="73"/>
      <c r="L118" s="73"/>
      <c r="M118" s="32">
        <v>2339.134</v>
      </c>
      <c r="N118" s="32">
        <v>2235.3829999999998</v>
      </c>
      <c r="O118" s="32">
        <v>0</v>
      </c>
      <c r="P118" s="32">
        <v>0</v>
      </c>
      <c r="Q118" s="32">
        <v>0</v>
      </c>
      <c r="R118" s="32">
        <v>0</v>
      </c>
      <c r="S118" s="33"/>
    </row>
    <row r="119" spans="1:19" ht="38.25" customHeight="1" x14ac:dyDescent="0.2">
      <c r="A119" s="16"/>
      <c r="B119" s="6">
        <v>301020004</v>
      </c>
      <c r="C119" s="5">
        <v>480</v>
      </c>
      <c r="D119" s="82"/>
      <c r="E119" s="72"/>
      <c r="F119" s="83"/>
      <c r="G119" s="72"/>
      <c r="H119" s="56">
        <v>6</v>
      </c>
      <c r="I119" s="56">
        <v>5</v>
      </c>
      <c r="J119" s="88"/>
      <c r="K119" s="73"/>
      <c r="L119" s="73"/>
      <c r="M119" s="32">
        <v>2592.69</v>
      </c>
      <c r="N119" s="32">
        <v>0</v>
      </c>
      <c r="O119" s="32">
        <v>0</v>
      </c>
      <c r="P119" s="32">
        <v>0</v>
      </c>
      <c r="Q119" s="32">
        <v>0</v>
      </c>
      <c r="R119" s="32">
        <v>0</v>
      </c>
      <c r="S119" s="33"/>
    </row>
    <row r="120" spans="1:19" ht="107.25" customHeight="1" x14ac:dyDescent="0.2">
      <c r="A120" s="16"/>
      <c r="B120" s="6">
        <v>301020007</v>
      </c>
      <c r="C120" s="5">
        <v>480</v>
      </c>
      <c r="D120" s="54">
        <v>480</v>
      </c>
      <c r="E120" s="7" t="s">
        <v>260</v>
      </c>
      <c r="F120" s="55">
        <v>301020007</v>
      </c>
      <c r="G120" s="7" t="s">
        <v>148</v>
      </c>
      <c r="H120" s="89"/>
      <c r="I120" s="89"/>
      <c r="J120" s="7" t="s">
        <v>95</v>
      </c>
      <c r="K120" s="7" t="s">
        <v>94</v>
      </c>
      <c r="L120" s="7" t="s">
        <v>13</v>
      </c>
      <c r="M120" s="19">
        <f>SUM(M121:M122)</f>
        <v>92303.391000000003</v>
      </c>
      <c r="N120" s="19">
        <f t="shared" ref="N120:R120" si="28">SUM(N121:N122)</f>
        <v>83149.532999999996</v>
      </c>
      <c r="O120" s="19">
        <f t="shared" si="28"/>
        <v>40548.228000000003</v>
      </c>
      <c r="P120" s="19">
        <f t="shared" si="28"/>
        <v>0</v>
      </c>
      <c r="Q120" s="19">
        <f t="shared" si="28"/>
        <v>0</v>
      </c>
      <c r="R120" s="19">
        <f t="shared" si="28"/>
        <v>0</v>
      </c>
      <c r="S120" s="33"/>
    </row>
    <row r="121" spans="1:19" ht="12.75" customHeight="1" x14ac:dyDescent="0.2">
      <c r="A121" s="16"/>
      <c r="B121" s="6">
        <v>301020007</v>
      </c>
      <c r="C121" s="5">
        <v>480</v>
      </c>
      <c r="D121" s="54"/>
      <c r="E121" s="7"/>
      <c r="F121" s="55"/>
      <c r="G121" s="7"/>
      <c r="H121" s="56">
        <v>5</v>
      </c>
      <c r="I121" s="56">
        <v>1</v>
      </c>
      <c r="J121" s="7"/>
      <c r="K121" s="7"/>
      <c r="L121" s="7"/>
      <c r="M121" s="32">
        <v>38463.603000000003</v>
      </c>
      <c r="N121" s="32">
        <v>32678.906999999999</v>
      </c>
      <c r="O121" s="32">
        <v>37448.552000000003</v>
      </c>
      <c r="P121" s="32">
        <v>0</v>
      </c>
      <c r="Q121" s="32">
        <v>0</v>
      </c>
      <c r="R121" s="32">
        <v>0</v>
      </c>
      <c r="S121" s="33"/>
    </row>
    <row r="122" spans="1:19" ht="12.75" customHeight="1" x14ac:dyDescent="0.2">
      <c r="A122" s="16"/>
      <c r="B122" s="6">
        <v>301020007</v>
      </c>
      <c r="C122" s="5">
        <v>480</v>
      </c>
      <c r="D122" s="54"/>
      <c r="E122" s="7"/>
      <c r="F122" s="55"/>
      <c r="G122" s="7"/>
      <c r="H122" s="56">
        <v>5</v>
      </c>
      <c r="I122" s="56">
        <v>2</v>
      </c>
      <c r="J122" s="7"/>
      <c r="K122" s="7"/>
      <c r="L122" s="7"/>
      <c r="M122" s="32">
        <v>53839.788</v>
      </c>
      <c r="N122" s="32">
        <v>50470.625999999997</v>
      </c>
      <c r="O122" s="32">
        <v>3099.6759999999999</v>
      </c>
      <c r="P122" s="32">
        <v>0</v>
      </c>
      <c r="Q122" s="32">
        <v>0</v>
      </c>
      <c r="R122" s="32">
        <v>0</v>
      </c>
      <c r="S122" s="33"/>
    </row>
    <row r="123" spans="1:19" ht="87" customHeight="1" x14ac:dyDescent="0.2">
      <c r="A123" s="16"/>
      <c r="B123" s="6">
        <v>301020019</v>
      </c>
      <c r="C123" s="5">
        <v>480</v>
      </c>
      <c r="D123" s="54">
        <v>480</v>
      </c>
      <c r="E123" s="7" t="s">
        <v>260</v>
      </c>
      <c r="F123" s="55">
        <v>301020019</v>
      </c>
      <c r="G123" s="7" t="s">
        <v>147</v>
      </c>
      <c r="H123" s="89"/>
      <c r="I123" s="89"/>
      <c r="J123" s="7" t="s">
        <v>146</v>
      </c>
      <c r="K123" s="7" t="s">
        <v>145</v>
      </c>
      <c r="L123" s="7" t="s">
        <v>144</v>
      </c>
      <c r="M123" s="19">
        <f>M124</f>
        <v>269705.81199999998</v>
      </c>
      <c r="N123" s="19">
        <f t="shared" ref="N123:R123" si="29">N124</f>
        <v>53907.156000000003</v>
      </c>
      <c r="O123" s="19">
        <f t="shared" si="29"/>
        <v>215798.655</v>
      </c>
      <c r="P123" s="19">
        <f t="shared" si="29"/>
        <v>0</v>
      </c>
      <c r="Q123" s="19">
        <f t="shared" si="29"/>
        <v>0</v>
      </c>
      <c r="R123" s="19">
        <f t="shared" si="29"/>
        <v>0</v>
      </c>
      <c r="S123" s="33"/>
    </row>
    <row r="124" spans="1:19" ht="12.75" customHeight="1" x14ac:dyDescent="0.2">
      <c r="A124" s="16"/>
      <c r="B124" s="6">
        <v>301020019</v>
      </c>
      <c r="C124" s="5">
        <v>480</v>
      </c>
      <c r="D124" s="54"/>
      <c r="E124" s="7"/>
      <c r="F124" s="55"/>
      <c r="G124" s="7"/>
      <c r="H124" s="56">
        <v>8</v>
      </c>
      <c r="I124" s="56">
        <v>1</v>
      </c>
      <c r="J124" s="7"/>
      <c r="K124" s="7"/>
      <c r="L124" s="7"/>
      <c r="M124" s="32">
        <v>269705.81199999998</v>
      </c>
      <c r="N124" s="32">
        <v>53907.156000000003</v>
      </c>
      <c r="O124" s="32">
        <v>215798.655</v>
      </c>
      <c r="P124" s="32">
        <v>0</v>
      </c>
      <c r="Q124" s="32">
        <v>0</v>
      </c>
      <c r="R124" s="32">
        <v>0</v>
      </c>
      <c r="S124" s="33"/>
    </row>
    <row r="125" spans="1:19" ht="221.25" customHeight="1" x14ac:dyDescent="0.2">
      <c r="A125" s="16"/>
      <c r="B125" s="6">
        <v>301020030</v>
      </c>
      <c r="C125" s="5">
        <v>40</v>
      </c>
      <c r="D125" s="54">
        <v>40</v>
      </c>
      <c r="E125" s="7" t="s">
        <v>46</v>
      </c>
      <c r="F125" s="55">
        <v>301020030</v>
      </c>
      <c r="G125" s="7" t="s">
        <v>143</v>
      </c>
      <c r="H125" s="89"/>
      <c r="I125" s="89"/>
      <c r="J125" s="7" t="s">
        <v>95</v>
      </c>
      <c r="K125" s="7" t="s">
        <v>94</v>
      </c>
      <c r="L125" s="7" t="s">
        <v>13</v>
      </c>
      <c r="M125" s="19">
        <f>SUM(M126:M127)</f>
        <v>3172.5479999999998</v>
      </c>
      <c r="N125" s="19">
        <f t="shared" ref="N125:R125" si="30">SUM(N126:N127)</f>
        <v>0</v>
      </c>
      <c r="O125" s="19">
        <f t="shared" si="30"/>
        <v>13308.296</v>
      </c>
      <c r="P125" s="19">
        <f t="shared" si="30"/>
        <v>10138.273999999999</v>
      </c>
      <c r="Q125" s="19">
        <f t="shared" si="30"/>
        <v>687.96399999999994</v>
      </c>
      <c r="R125" s="19">
        <f t="shared" si="30"/>
        <v>687.96399999999994</v>
      </c>
      <c r="S125" s="33"/>
    </row>
    <row r="126" spans="1:19" ht="12.75" customHeight="1" x14ac:dyDescent="0.2">
      <c r="A126" s="16"/>
      <c r="B126" s="6">
        <v>301020030</v>
      </c>
      <c r="C126" s="5">
        <v>40</v>
      </c>
      <c r="D126" s="54"/>
      <c r="E126" s="7"/>
      <c r="F126" s="55"/>
      <c r="G126" s="7"/>
      <c r="H126" s="56">
        <v>4</v>
      </c>
      <c r="I126" s="56">
        <v>12</v>
      </c>
      <c r="J126" s="7"/>
      <c r="K126" s="7"/>
      <c r="L126" s="7"/>
      <c r="M126" s="32">
        <v>3172.5479999999998</v>
      </c>
      <c r="N126" s="32">
        <v>0</v>
      </c>
      <c r="O126" s="32">
        <v>13172.548000000001</v>
      </c>
      <c r="P126" s="32">
        <v>10000</v>
      </c>
      <c r="Q126" s="32">
        <v>550</v>
      </c>
      <c r="R126" s="32">
        <v>550</v>
      </c>
      <c r="S126" s="33"/>
    </row>
    <row r="127" spans="1:19" ht="12.75" customHeight="1" x14ac:dyDescent="0.2">
      <c r="A127" s="16"/>
      <c r="B127" s="6">
        <v>301020030</v>
      </c>
      <c r="C127" s="5">
        <v>40</v>
      </c>
      <c r="D127" s="54"/>
      <c r="E127" s="7"/>
      <c r="F127" s="55"/>
      <c r="G127" s="7"/>
      <c r="H127" s="56">
        <v>10</v>
      </c>
      <c r="I127" s="56">
        <v>4</v>
      </c>
      <c r="J127" s="7"/>
      <c r="K127" s="7"/>
      <c r="L127" s="7"/>
      <c r="M127" s="32">
        <v>0</v>
      </c>
      <c r="N127" s="32">
        <v>0</v>
      </c>
      <c r="O127" s="32">
        <v>135.74799999999999</v>
      </c>
      <c r="P127" s="32">
        <v>138.274</v>
      </c>
      <c r="Q127" s="32">
        <v>137.964</v>
      </c>
      <c r="R127" s="32">
        <v>137.964</v>
      </c>
      <c r="S127" s="33"/>
    </row>
    <row r="128" spans="1:19" ht="99" customHeight="1" x14ac:dyDescent="0.2">
      <c r="A128" s="16"/>
      <c r="B128" s="6">
        <v>302000001</v>
      </c>
      <c r="C128" s="5">
        <v>40</v>
      </c>
      <c r="D128" s="54">
        <v>40</v>
      </c>
      <c r="E128" s="7" t="s">
        <v>46</v>
      </c>
      <c r="F128" s="55">
        <v>302000001</v>
      </c>
      <c r="G128" s="7" t="s">
        <v>142</v>
      </c>
      <c r="H128" s="89"/>
      <c r="I128" s="89"/>
      <c r="J128" s="7" t="s">
        <v>141</v>
      </c>
      <c r="K128" s="7" t="s">
        <v>140</v>
      </c>
      <c r="L128" s="7" t="s">
        <v>132</v>
      </c>
      <c r="M128" s="19">
        <f>SUM(M129:M136)</f>
        <v>122076.151</v>
      </c>
      <c r="N128" s="19">
        <f t="shared" ref="N128:R128" si="31">SUM(N129:N136)</f>
        <v>117528.202</v>
      </c>
      <c r="O128" s="19">
        <f t="shared" si="31"/>
        <v>177988.614</v>
      </c>
      <c r="P128" s="19">
        <f t="shared" si="31"/>
        <v>166470.00899999999</v>
      </c>
      <c r="Q128" s="19">
        <f t="shared" si="31"/>
        <v>166911.20899999997</v>
      </c>
      <c r="R128" s="19">
        <f t="shared" si="31"/>
        <v>166911.20899999997</v>
      </c>
      <c r="S128" s="33"/>
    </row>
    <row r="129" spans="1:19" ht="12.75" customHeight="1" x14ac:dyDescent="0.2">
      <c r="A129" s="16"/>
      <c r="B129" s="6">
        <v>302000001</v>
      </c>
      <c r="C129" s="5">
        <v>11</v>
      </c>
      <c r="D129" s="54"/>
      <c r="E129" s="7"/>
      <c r="F129" s="55"/>
      <c r="G129" s="7"/>
      <c r="H129" s="56">
        <v>1</v>
      </c>
      <c r="I129" s="56">
        <v>6</v>
      </c>
      <c r="J129" s="7"/>
      <c r="K129" s="7"/>
      <c r="L129" s="7"/>
      <c r="M129" s="32">
        <v>1774.046</v>
      </c>
      <c r="N129" s="32">
        <v>1686.096</v>
      </c>
      <c r="O129" s="32">
        <v>3095.1190000000001</v>
      </c>
      <c r="P129" s="32">
        <v>3175.1190000000001</v>
      </c>
      <c r="Q129" s="32">
        <v>3055.1190000000001</v>
      </c>
      <c r="R129" s="32">
        <v>3055.1190000000001</v>
      </c>
      <c r="S129" s="33"/>
    </row>
    <row r="130" spans="1:19" ht="12.75" customHeight="1" x14ac:dyDescent="0.2">
      <c r="A130" s="16"/>
      <c r="B130" s="6">
        <v>302000001</v>
      </c>
      <c r="C130" s="5">
        <v>40</v>
      </c>
      <c r="D130" s="54"/>
      <c r="E130" s="7"/>
      <c r="F130" s="55"/>
      <c r="G130" s="7"/>
      <c r="H130" s="56">
        <v>1</v>
      </c>
      <c r="I130" s="56">
        <v>2</v>
      </c>
      <c r="J130" s="7"/>
      <c r="K130" s="7"/>
      <c r="L130" s="7"/>
      <c r="M130" s="32">
        <v>5418.8729999999996</v>
      </c>
      <c r="N130" s="32">
        <v>4860.058</v>
      </c>
      <c r="O130" s="32">
        <v>8351.1219999999994</v>
      </c>
      <c r="P130" s="32">
        <v>8351.1219999999994</v>
      </c>
      <c r="Q130" s="32">
        <v>8351.1219999999994</v>
      </c>
      <c r="R130" s="32">
        <v>8351.1219999999994</v>
      </c>
      <c r="S130" s="33"/>
    </row>
    <row r="131" spans="1:19" ht="12.75" customHeight="1" x14ac:dyDescent="0.2">
      <c r="A131" s="16"/>
      <c r="B131" s="6">
        <v>302000001</v>
      </c>
      <c r="C131" s="5">
        <v>40</v>
      </c>
      <c r="D131" s="54"/>
      <c r="E131" s="7"/>
      <c r="F131" s="55"/>
      <c r="G131" s="7"/>
      <c r="H131" s="56">
        <v>1</v>
      </c>
      <c r="I131" s="56">
        <v>4</v>
      </c>
      <c r="J131" s="7"/>
      <c r="K131" s="7"/>
      <c r="L131" s="7"/>
      <c r="M131" s="32">
        <v>96537.375</v>
      </c>
      <c r="N131" s="32">
        <v>92636.191000000006</v>
      </c>
      <c r="O131" s="32">
        <v>107469.592</v>
      </c>
      <c r="P131" s="32">
        <v>106259.592</v>
      </c>
      <c r="Q131" s="32">
        <v>106820.792</v>
      </c>
      <c r="R131" s="32">
        <v>106820.792</v>
      </c>
      <c r="S131" s="33"/>
    </row>
    <row r="132" spans="1:19" ht="12.75" customHeight="1" x14ac:dyDescent="0.2">
      <c r="A132" s="16"/>
      <c r="B132" s="6">
        <v>302000001</v>
      </c>
      <c r="C132" s="5">
        <v>40</v>
      </c>
      <c r="D132" s="54"/>
      <c r="E132" s="7"/>
      <c r="F132" s="55"/>
      <c r="G132" s="7"/>
      <c r="H132" s="56">
        <v>1</v>
      </c>
      <c r="I132" s="56">
        <v>13</v>
      </c>
      <c r="J132" s="7"/>
      <c r="K132" s="7"/>
      <c r="L132" s="7"/>
      <c r="M132" s="32">
        <v>1432.3589999999999</v>
      </c>
      <c r="N132" s="32">
        <v>1432.3589999999999</v>
      </c>
      <c r="O132" s="32">
        <v>1615</v>
      </c>
      <c r="P132" s="32">
        <v>1615</v>
      </c>
      <c r="Q132" s="32">
        <v>1615</v>
      </c>
      <c r="R132" s="32">
        <v>1615</v>
      </c>
      <c r="S132" s="33"/>
    </row>
    <row r="133" spans="1:19" ht="12.75" customHeight="1" x14ac:dyDescent="0.2">
      <c r="A133" s="16"/>
      <c r="B133" s="6">
        <v>302000001</v>
      </c>
      <c r="C133" s="5">
        <v>40</v>
      </c>
      <c r="D133" s="54"/>
      <c r="E133" s="7"/>
      <c r="F133" s="55"/>
      <c r="G133" s="7"/>
      <c r="H133" s="56">
        <v>3</v>
      </c>
      <c r="I133" s="56">
        <v>4</v>
      </c>
      <c r="J133" s="7"/>
      <c r="K133" s="7"/>
      <c r="L133" s="7"/>
      <c r="M133" s="32">
        <v>170.44800000000001</v>
      </c>
      <c r="N133" s="32">
        <v>170.44800000000001</v>
      </c>
      <c r="O133" s="32">
        <v>0</v>
      </c>
      <c r="P133" s="32">
        <v>0</v>
      </c>
      <c r="Q133" s="32">
        <v>0</v>
      </c>
      <c r="R133" s="32">
        <v>0</v>
      </c>
      <c r="S133" s="33"/>
    </row>
    <row r="134" spans="1:19" ht="12.75" customHeight="1" x14ac:dyDescent="0.2">
      <c r="A134" s="16"/>
      <c r="B134" s="6">
        <v>302000001</v>
      </c>
      <c r="C134" s="5">
        <v>40</v>
      </c>
      <c r="D134" s="54"/>
      <c r="E134" s="7"/>
      <c r="F134" s="55"/>
      <c r="G134" s="7"/>
      <c r="H134" s="56">
        <v>10</v>
      </c>
      <c r="I134" s="56">
        <v>1</v>
      </c>
      <c r="J134" s="7"/>
      <c r="K134" s="7"/>
      <c r="L134" s="7"/>
      <c r="M134" s="32">
        <v>15801.485000000001</v>
      </c>
      <c r="N134" s="32">
        <v>15801.485000000001</v>
      </c>
      <c r="O134" s="32">
        <v>15110.876</v>
      </c>
      <c r="P134" s="32">
        <v>15110.876</v>
      </c>
      <c r="Q134" s="32">
        <v>15110.876</v>
      </c>
      <c r="R134" s="32">
        <v>15110.876</v>
      </c>
      <c r="S134" s="33"/>
    </row>
    <row r="135" spans="1:19" ht="12.75" customHeight="1" x14ac:dyDescent="0.2">
      <c r="A135" s="16"/>
      <c r="B135" s="6">
        <v>302000001</v>
      </c>
      <c r="C135" s="5">
        <v>40</v>
      </c>
      <c r="D135" s="54"/>
      <c r="E135" s="7"/>
      <c r="F135" s="55"/>
      <c r="G135" s="7"/>
      <c r="H135" s="56">
        <v>12</v>
      </c>
      <c r="I135" s="56">
        <v>1</v>
      </c>
      <c r="J135" s="7"/>
      <c r="K135" s="7"/>
      <c r="L135" s="7"/>
      <c r="M135" s="32">
        <v>585.64499999999998</v>
      </c>
      <c r="N135" s="32">
        <v>585.64499999999998</v>
      </c>
      <c r="O135" s="32">
        <v>41299.044999999998</v>
      </c>
      <c r="P135" s="32">
        <v>31606.3</v>
      </c>
      <c r="Q135" s="32">
        <v>31606.3</v>
      </c>
      <c r="R135" s="32">
        <v>31606.3</v>
      </c>
      <c r="S135" s="33"/>
    </row>
    <row r="136" spans="1:19" ht="12.75" customHeight="1" x14ac:dyDescent="0.2">
      <c r="A136" s="16"/>
      <c r="B136" s="6">
        <v>302000001</v>
      </c>
      <c r="C136" s="5">
        <v>40</v>
      </c>
      <c r="D136" s="54"/>
      <c r="E136" s="7"/>
      <c r="F136" s="55"/>
      <c r="G136" s="7"/>
      <c r="H136" s="56">
        <v>12</v>
      </c>
      <c r="I136" s="56">
        <v>2</v>
      </c>
      <c r="J136" s="7"/>
      <c r="K136" s="7"/>
      <c r="L136" s="7"/>
      <c r="M136" s="32">
        <v>355.92</v>
      </c>
      <c r="N136" s="32">
        <v>355.92</v>
      </c>
      <c r="O136" s="32">
        <v>1047.8599999999999</v>
      </c>
      <c r="P136" s="32">
        <v>352</v>
      </c>
      <c r="Q136" s="32">
        <v>352</v>
      </c>
      <c r="R136" s="32">
        <v>352</v>
      </c>
      <c r="S136" s="33"/>
    </row>
    <row r="137" spans="1:19" ht="215.25" customHeight="1" x14ac:dyDescent="0.2">
      <c r="A137" s="16"/>
      <c r="B137" s="6">
        <v>302000002</v>
      </c>
      <c r="C137" s="5">
        <v>40</v>
      </c>
      <c r="D137" s="54">
        <v>40</v>
      </c>
      <c r="E137" s="7" t="s">
        <v>46</v>
      </c>
      <c r="F137" s="55">
        <v>302000002</v>
      </c>
      <c r="G137" s="7" t="s">
        <v>139</v>
      </c>
      <c r="H137" s="89"/>
      <c r="I137" s="89"/>
      <c r="J137" s="7" t="s">
        <v>138</v>
      </c>
      <c r="K137" s="7" t="s">
        <v>137</v>
      </c>
      <c r="L137" s="7" t="s">
        <v>136</v>
      </c>
      <c r="M137" s="19">
        <f t="shared" ref="M137:R137" si="32">SUM(M138:M141)</f>
        <v>379849.60399999999</v>
      </c>
      <c r="N137" s="19">
        <f t="shared" si="32"/>
        <v>379287.42099999997</v>
      </c>
      <c r="O137" s="19">
        <f t="shared" si="32"/>
        <v>336192.19099999999</v>
      </c>
      <c r="P137" s="19">
        <f t="shared" si="32"/>
        <v>336192.19099999999</v>
      </c>
      <c r="Q137" s="19">
        <f t="shared" si="32"/>
        <v>336192.19099999999</v>
      </c>
      <c r="R137" s="19">
        <f t="shared" si="32"/>
        <v>336192.19099999999</v>
      </c>
      <c r="S137" s="33"/>
    </row>
    <row r="138" spans="1:19" ht="12.75" customHeight="1" x14ac:dyDescent="0.2">
      <c r="A138" s="16"/>
      <c r="B138" s="6">
        <v>302000002</v>
      </c>
      <c r="C138" s="5">
        <v>11</v>
      </c>
      <c r="D138" s="54"/>
      <c r="E138" s="7"/>
      <c r="F138" s="55"/>
      <c r="G138" s="7"/>
      <c r="H138" s="56">
        <v>1</v>
      </c>
      <c r="I138" s="56">
        <v>6</v>
      </c>
      <c r="J138" s="7"/>
      <c r="K138" s="7"/>
      <c r="L138" s="7"/>
      <c r="M138" s="32">
        <v>7982.7979999999998</v>
      </c>
      <c r="N138" s="32">
        <v>7420.6149999999998</v>
      </c>
      <c r="O138" s="32">
        <v>6175.6809999999996</v>
      </c>
      <c r="P138" s="32">
        <v>6175.6809999999996</v>
      </c>
      <c r="Q138" s="32">
        <v>6175.6809999999996</v>
      </c>
      <c r="R138" s="32">
        <v>6175.6809999999996</v>
      </c>
      <c r="S138" s="33"/>
    </row>
    <row r="139" spans="1:19" ht="12.75" customHeight="1" x14ac:dyDescent="0.2">
      <c r="A139" s="16"/>
      <c r="B139" s="6">
        <v>302000002</v>
      </c>
      <c r="C139" s="5">
        <v>40</v>
      </c>
      <c r="D139" s="54"/>
      <c r="E139" s="7"/>
      <c r="F139" s="55"/>
      <c r="G139" s="7"/>
      <c r="H139" s="56">
        <v>1</v>
      </c>
      <c r="I139" s="56">
        <v>2</v>
      </c>
      <c r="J139" s="7"/>
      <c r="K139" s="7"/>
      <c r="L139" s="7"/>
      <c r="M139" s="32">
        <v>26751.188999999998</v>
      </c>
      <c r="N139" s="32">
        <v>26751.188999999998</v>
      </c>
      <c r="O139" s="32">
        <v>27674.63</v>
      </c>
      <c r="P139" s="32">
        <v>27674.63</v>
      </c>
      <c r="Q139" s="32">
        <v>27674.63</v>
      </c>
      <c r="R139" s="32">
        <v>27674.63</v>
      </c>
      <c r="S139" s="33"/>
    </row>
    <row r="140" spans="1:19" ht="12.75" customHeight="1" x14ac:dyDescent="0.2">
      <c r="A140" s="16"/>
      <c r="B140" s="6">
        <v>302000002</v>
      </c>
      <c r="C140" s="5">
        <v>40</v>
      </c>
      <c r="D140" s="54"/>
      <c r="E140" s="7"/>
      <c r="F140" s="55"/>
      <c r="G140" s="7"/>
      <c r="H140" s="56">
        <v>1</v>
      </c>
      <c r="I140" s="56">
        <v>4</v>
      </c>
      <c r="J140" s="7"/>
      <c r="K140" s="7"/>
      <c r="L140" s="7"/>
      <c r="M140" s="32">
        <v>344341.89799999999</v>
      </c>
      <c r="N140" s="32">
        <v>344341.89799999999</v>
      </c>
      <c r="O140" s="32">
        <v>302341.88</v>
      </c>
      <c r="P140" s="32">
        <v>302341.88</v>
      </c>
      <c r="Q140" s="32">
        <v>302341.88</v>
      </c>
      <c r="R140" s="32">
        <v>302341.88</v>
      </c>
      <c r="S140" s="33"/>
    </row>
    <row r="141" spans="1:19" ht="12.75" customHeight="1" x14ac:dyDescent="0.2">
      <c r="A141" s="16"/>
      <c r="B141" s="6">
        <v>302000002</v>
      </c>
      <c r="C141" s="5">
        <v>40</v>
      </c>
      <c r="D141" s="54"/>
      <c r="E141" s="7"/>
      <c r="F141" s="55"/>
      <c r="G141" s="7"/>
      <c r="H141" s="56">
        <v>3</v>
      </c>
      <c r="I141" s="56">
        <v>4</v>
      </c>
      <c r="J141" s="7"/>
      <c r="K141" s="7"/>
      <c r="L141" s="7"/>
      <c r="M141" s="32">
        <v>773.71900000000005</v>
      </c>
      <c r="N141" s="32">
        <v>773.71900000000005</v>
      </c>
      <c r="O141" s="32">
        <v>0</v>
      </c>
      <c r="P141" s="32">
        <v>0</v>
      </c>
      <c r="Q141" s="32">
        <v>0</v>
      </c>
      <c r="R141" s="32">
        <v>0</v>
      </c>
      <c r="S141" s="33"/>
    </row>
    <row r="142" spans="1:19" ht="56.25" customHeight="1" x14ac:dyDescent="0.2">
      <c r="A142" s="16"/>
      <c r="B142" s="6">
        <v>302000004</v>
      </c>
      <c r="C142" s="5">
        <v>50</v>
      </c>
      <c r="D142" s="54">
        <v>50</v>
      </c>
      <c r="E142" s="7" t="s">
        <v>2</v>
      </c>
      <c r="F142" s="55">
        <v>302000004</v>
      </c>
      <c r="G142" s="7" t="s">
        <v>135</v>
      </c>
      <c r="H142" s="89"/>
      <c r="I142" s="89"/>
      <c r="J142" s="59" t="s">
        <v>203</v>
      </c>
      <c r="K142" s="7" t="s">
        <v>134</v>
      </c>
      <c r="L142" s="7" t="s">
        <v>133</v>
      </c>
      <c r="M142" s="19">
        <f>M143</f>
        <v>2</v>
      </c>
      <c r="N142" s="19">
        <f t="shared" ref="N142:R142" si="33">N143</f>
        <v>0.76900000000000002</v>
      </c>
      <c r="O142" s="19">
        <f t="shared" si="33"/>
        <v>2</v>
      </c>
      <c r="P142" s="19">
        <f t="shared" si="33"/>
        <v>2</v>
      </c>
      <c r="Q142" s="19">
        <f t="shared" si="33"/>
        <v>2</v>
      </c>
      <c r="R142" s="19">
        <f t="shared" si="33"/>
        <v>2</v>
      </c>
      <c r="S142" s="33"/>
    </row>
    <row r="143" spans="1:19" ht="12.75" customHeight="1" x14ac:dyDescent="0.2">
      <c r="A143" s="16"/>
      <c r="B143" s="6">
        <v>302000004</v>
      </c>
      <c r="C143" s="5">
        <v>50</v>
      </c>
      <c r="D143" s="54"/>
      <c r="E143" s="7"/>
      <c r="F143" s="55"/>
      <c r="G143" s="7"/>
      <c r="H143" s="56">
        <v>13</v>
      </c>
      <c r="I143" s="56">
        <v>1</v>
      </c>
      <c r="J143" s="7"/>
      <c r="K143" s="7"/>
      <c r="L143" s="7"/>
      <c r="M143" s="32">
        <v>2</v>
      </c>
      <c r="N143" s="32">
        <v>0.76900000000000002</v>
      </c>
      <c r="O143" s="32">
        <v>2</v>
      </c>
      <c r="P143" s="32">
        <v>2</v>
      </c>
      <c r="Q143" s="32">
        <v>2</v>
      </c>
      <c r="R143" s="32">
        <v>2</v>
      </c>
      <c r="S143" s="33"/>
    </row>
    <row r="144" spans="1:19" ht="116.25" customHeight="1" x14ac:dyDescent="0.2">
      <c r="A144" s="16"/>
      <c r="B144" s="6">
        <v>302000008</v>
      </c>
      <c r="C144" s="5">
        <v>240</v>
      </c>
      <c r="D144" s="54">
        <v>40</v>
      </c>
      <c r="E144" s="7" t="s">
        <v>253</v>
      </c>
      <c r="F144" s="55">
        <v>302000008</v>
      </c>
      <c r="G144" s="7" t="s">
        <v>131</v>
      </c>
      <c r="H144" s="89"/>
      <c r="I144" s="89"/>
      <c r="J144" s="7"/>
      <c r="K144" s="7"/>
      <c r="L144" s="7"/>
      <c r="M144" s="19">
        <f t="shared" ref="M144:R144" si="34">SUM(M145:M149)</f>
        <v>225868.28999999998</v>
      </c>
      <c r="N144" s="19">
        <f t="shared" si="34"/>
        <v>223494.367</v>
      </c>
      <c r="O144" s="19">
        <f t="shared" si="34"/>
        <v>149549</v>
      </c>
      <c r="P144" s="19">
        <f t="shared" si="34"/>
        <v>68791.47</v>
      </c>
      <c r="Q144" s="19">
        <f t="shared" si="34"/>
        <v>68791.47</v>
      </c>
      <c r="R144" s="19">
        <f t="shared" si="34"/>
        <v>68791.47</v>
      </c>
      <c r="S144" s="33"/>
    </row>
    <row r="145" spans="1:19" ht="38.25" customHeight="1" x14ac:dyDescent="0.2">
      <c r="A145" s="16"/>
      <c r="B145" s="6">
        <v>302000008</v>
      </c>
      <c r="C145" s="5">
        <v>40</v>
      </c>
      <c r="D145" s="54"/>
      <c r="E145" s="7"/>
      <c r="F145" s="55"/>
      <c r="G145" s="7"/>
      <c r="H145" s="56">
        <v>1</v>
      </c>
      <c r="I145" s="56">
        <v>13</v>
      </c>
      <c r="J145" s="7" t="s">
        <v>258</v>
      </c>
      <c r="K145" s="7"/>
      <c r="L145" s="7"/>
      <c r="M145" s="32">
        <v>166258.617</v>
      </c>
      <c r="N145" s="32">
        <v>164130.815</v>
      </c>
      <c r="O145" s="32">
        <v>119171.8</v>
      </c>
      <c r="P145" s="32">
        <v>38414.269999999997</v>
      </c>
      <c r="Q145" s="32">
        <v>38414.269999999997</v>
      </c>
      <c r="R145" s="32">
        <v>38414.269999999997</v>
      </c>
      <c r="S145" s="33"/>
    </row>
    <row r="146" spans="1:19" ht="12.75" customHeight="1" x14ac:dyDescent="0.2">
      <c r="A146" s="16"/>
      <c r="B146" s="6">
        <v>302000008</v>
      </c>
      <c r="C146" s="5">
        <v>40</v>
      </c>
      <c r="D146" s="54"/>
      <c r="E146" s="7"/>
      <c r="F146" s="55"/>
      <c r="G146" s="7"/>
      <c r="H146" s="56">
        <v>3</v>
      </c>
      <c r="I146" s="56">
        <v>9</v>
      </c>
      <c r="J146" s="7"/>
      <c r="K146" s="7"/>
      <c r="L146" s="7"/>
      <c r="M146" s="32">
        <v>1103.3599999999999</v>
      </c>
      <c r="N146" s="32">
        <v>1103.3599999999999</v>
      </c>
      <c r="O146" s="32">
        <v>0</v>
      </c>
      <c r="P146" s="32">
        <v>0</v>
      </c>
      <c r="Q146" s="32">
        <v>0</v>
      </c>
      <c r="R146" s="32">
        <v>0</v>
      </c>
      <c r="S146" s="33"/>
    </row>
    <row r="147" spans="1:19" ht="12.75" customHeight="1" x14ac:dyDescent="0.2">
      <c r="A147" s="16"/>
      <c r="B147" s="6">
        <v>302000008</v>
      </c>
      <c r="C147" s="5">
        <v>40</v>
      </c>
      <c r="D147" s="54"/>
      <c r="E147" s="7"/>
      <c r="F147" s="55"/>
      <c r="G147" s="7"/>
      <c r="H147" s="56">
        <v>12</v>
      </c>
      <c r="I147" s="56">
        <v>1</v>
      </c>
      <c r="J147" s="7"/>
      <c r="K147" s="7"/>
      <c r="L147" s="7"/>
      <c r="M147" s="32">
        <v>30638</v>
      </c>
      <c r="N147" s="32">
        <v>30588.934000000001</v>
      </c>
      <c r="O147" s="32">
        <v>0</v>
      </c>
      <c r="P147" s="32">
        <v>0</v>
      </c>
      <c r="Q147" s="32">
        <v>0</v>
      </c>
      <c r="R147" s="32">
        <v>0</v>
      </c>
      <c r="S147" s="33"/>
    </row>
    <row r="148" spans="1:19" ht="102" customHeight="1" x14ac:dyDescent="0.2">
      <c r="A148" s="16"/>
      <c r="B148" s="6">
        <v>302000008</v>
      </c>
      <c r="C148" s="5">
        <v>230</v>
      </c>
      <c r="D148" s="54">
        <v>230</v>
      </c>
      <c r="E148" s="7" t="s">
        <v>40</v>
      </c>
      <c r="F148" s="55"/>
      <c r="G148" s="7"/>
      <c r="H148" s="56">
        <v>7</v>
      </c>
      <c r="I148" s="56">
        <v>7</v>
      </c>
      <c r="J148" s="7" t="s">
        <v>255</v>
      </c>
      <c r="K148" s="7" t="s">
        <v>130</v>
      </c>
      <c r="L148" s="7" t="s">
        <v>13</v>
      </c>
      <c r="M148" s="32">
        <v>985.03899999999999</v>
      </c>
      <c r="N148" s="32">
        <v>787.98400000000004</v>
      </c>
      <c r="O148" s="32">
        <v>3800</v>
      </c>
      <c r="P148" s="32">
        <v>3800</v>
      </c>
      <c r="Q148" s="32">
        <v>3800</v>
      </c>
      <c r="R148" s="32">
        <v>3800</v>
      </c>
      <c r="S148" s="33"/>
    </row>
    <row r="149" spans="1:19" ht="94.15" customHeight="1" x14ac:dyDescent="0.2">
      <c r="A149" s="16"/>
      <c r="B149" s="6">
        <v>302000008</v>
      </c>
      <c r="C149" s="5">
        <v>240</v>
      </c>
      <c r="D149" s="54">
        <v>240</v>
      </c>
      <c r="E149" s="7" t="s">
        <v>248</v>
      </c>
      <c r="F149" s="55"/>
      <c r="G149" s="7"/>
      <c r="H149" s="56">
        <v>8</v>
      </c>
      <c r="I149" s="56">
        <v>4</v>
      </c>
      <c r="J149" s="7" t="s">
        <v>15</v>
      </c>
      <c r="K149" s="7" t="s">
        <v>130</v>
      </c>
      <c r="L149" s="7" t="s">
        <v>13</v>
      </c>
      <c r="M149" s="32">
        <v>26883.274000000001</v>
      </c>
      <c r="N149" s="32">
        <v>26883.274000000001</v>
      </c>
      <c r="O149" s="32">
        <v>26577.200000000001</v>
      </c>
      <c r="P149" s="32">
        <v>26577.200000000001</v>
      </c>
      <c r="Q149" s="32">
        <v>26577.200000000001</v>
      </c>
      <c r="R149" s="32">
        <v>26577.200000000001</v>
      </c>
      <c r="S149" s="33"/>
    </row>
    <row r="150" spans="1:19" ht="147" customHeight="1" x14ac:dyDescent="0.2">
      <c r="A150" s="16"/>
      <c r="B150" s="6">
        <v>302000017</v>
      </c>
      <c r="C150" s="5">
        <v>40</v>
      </c>
      <c r="D150" s="54">
        <v>40</v>
      </c>
      <c r="E150" s="7" t="s">
        <v>46</v>
      </c>
      <c r="F150" s="55">
        <v>302000017</v>
      </c>
      <c r="G150" s="7" t="s">
        <v>129</v>
      </c>
      <c r="H150" s="89"/>
      <c r="I150" s="89"/>
      <c r="J150" s="7" t="s">
        <v>128</v>
      </c>
      <c r="K150" s="7" t="s">
        <v>127</v>
      </c>
      <c r="L150" s="7" t="s">
        <v>126</v>
      </c>
      <c r="M150" s="19">
        <f>M151</f>
        <v>21627.244999999999</v>
      </c>
      <c r="N150" s="19">
        <f t="shared" ref="N150:R150" si="35">N151</f>
        <v>20712.914000000001</v>
      </c>
      <c r="O150" s="19">
        <f t="shared" si="35"/>
        <v>21867.7</v>
      </c>
      <c r="P150" s="19">
        <f t="shared" si="35"/>
        <v>21867.7</v>
      </c>
      <c r="Q150" s="19">
        <f t="shared" si="35"/>
        <v>21867.7</v>
      </c>
      <c r="R150" s="19">
        <f t="shared" si="35"/>
        <v>21867.7</v>
      </c>
      <c r="S150" s="33"/>
    </row>
    <row r="151" spans="1:19" ht="39.75" customHeight="1" x14ac:dyDescent="0.2">
      <c r="A151" s="16"/>
      <c r="B151" s="6">
        <v>302000017</v>
      </c>
      <c r="C151" s="5">
        <v>40</v>
      </c>
      <c r="D151" s="54"/>
      <c r="E151" s="7"/>
      <c r="F151" s="55"/>
      <c r="G151" s="7"/>
      <c r="H151" s="56">
        <v>12</v>
      </c>
      <c r="I151" s="56">
        <v>2</v>
      </c>
      <c r="J151" s="7"/>
      <c r="K151" s="7"/>
      <c r="L151" s="7"/>
      <c r="M151" s="32">
        <v>21627.244999999999</v>
      </c>
      <c r="N151" s="32">
        <v>20712.914000000001</v>
      </c>
      <c r="O151" s="32">
        <v>21867.7</v>
      </c>
      <c r="P151" s="32">
        <v>21867.7</v>
      </c>
      <c r="Q151" s="32">
        <v>21867.7</v>
      </c>
      <c r="R151" s="32">
        <v>21867.7</v>
      </c>
      <c r="S151" s="33"/>
    </row>
    <row r="152" spans="1:19" ht="126.75" customHeight="1" x14ac:dyDescent="0.2">
      <c r="A152" s="16"/>
      <c r="B152" s="6">
        <v>302000019</v>
      </c>
      <c r="C152" s="5">
        <v>40</v>
      </c>
      <c r="D152" s="54">
        <v>40</v>
      </c>
      <c r="E152" s="7" t="s">
        <v>46</v>
      </c>
      <c r="F152" s="55">
        <v>302000019</v>
      </c>
      <c r="G152" s="7" t="s">
        <v>125</v>
      </c>
      <c r="H152" s="89"/>
      <c r="I152" s="89"/>
      <c r="J152" s="7" t="s">
        <v>124</v>
      </c>
      <c r="K152" s="7" t="s">
        <v>123</v>
      </c>
      <c r="L152" s="7" t="s">
        <v>9</v>
      </c>
      <c r="M152" s="19">
        <f>M153</f>
        <v>352.7</v>
      </c>
      <c r="N152" s="19">
        <f t="shared" ref="N152:R152" si="36">N153</f>
        <v>352.7</v>
      </c>
      <c r="O152" s="19">
        <f t="shared" si="36"/>
        <v>355</v>
      </c>
      <c r="P152" s="19">
        <f t="shared" si="36"/>
        <v>355</v>
      </c>
      <c r="Q152" s="19">
        <f t="shared" si="36"/>
        <v>355</v>
      </c>
      <c r="R152" s="19">
        <f t="shared" si="36"/>
        <v>355</v>
      </c>
      <c r="S152" s="33"/>
    </row>
    <row r="153" spans="1:19" ht="12.75" customHeight="1" x14ac:dyDescent="0.2">
      <c r="A153" s="16"/>
      <c r="B153" s="6">
        <v>302000019</v>
      </c>
      <c r="C153" s="5">
        <v>40</v>
      </c>
      <c r="D153" s="54"/>
      <c r="E153" s="7"/>
      <c r="F153" s="55"/>
      <c r="G153" s="7"/>
      <c r="H153" s="56">
        <v>1</v>
      </c>
      <c r="I153" s="56">
        <v>13</v>
      </c>
      <c r="J153" s="7"/>
      <c r="K153" s="7"/>
      <c r="L153" s="7"/>
      <c r="M153" s="32">
        <v>352.7</v>
      </c>
      <c r="N153" s="32">
        <v>352.7</v>
      </c>
      <c r="O153" s="32">
        <v>355</v>
      </c>
      <c r="P153" s="32">
        <v>355</v>
      </c>
      <c r="Q153" s="32">
        <v>355</v>
      </c>
      <c r="R153" s="32">
        <v>355</v>
      </c>
      <c r="S153" s="33"/>
    </row>
    <row r="154" spans="1:19" ht="119.25" customHeight="1" x14ac:dyDescent="0.2">
      <c r="A154" s="16"/>
      <c r="B154" s="6">
        <v>302000021</v>
      </c>
      <c r="C154" s="5">
        <v>480</v>
      </c>
      <c r="D154" s="54">
        <v>40</v>
      </c>
      <c r="E154" s="7" t="s">
        <v>253</v>
      </c>
      <c r="F154" s="55">
        <v>302000021</v>
      </c>
      <c r="G154" s="7" t="s">
        <v>121</v>
      </c>
      <c r="H154" s="89"/>
      <c r="I154" s="89"/>
      <c r="J154" s="7" t="s">
        <v>266</v>
      </c>
      <c r="K154" s="7" t="s">
        <v>122</v>
      </c>
      <c r="L154" s="7" t="s">
        <v>42</v>
      </c>
      <c r="M154" s="19">
        <f t="shared" ref="M154:R154" si="37">SUM(M155:M164)</f>
        <v>4340.3940000000002</v>
      </c>
      <c r="N154" s="19">
        <f t="shared" si="37"/>
        <v>4333.8229999999994</v>
      </c>
      <c r="O154" s="19">
        <f t="shared" si="37"/>
        <v>13674.93</v>
      </c>
      <c r="P154" s="19">
        <f t="shared" si="37"/>
        <v>50266.96</v>
      </c>
      <c r="Q154" s="19">
        <f t="shared" si="37"/>
        <v>50357.66</v>
      </c>
      <c r="R154" s="19">
        <f t="shared" si="37"/>
        <v>69104.86</v>
      </c>
      <c r="S154" s="33"/>
    </row>
    <row r="155" spans="1:19" ht="19.149999999999999" customHeight="1" x14ac:dyDescent="0.2">
      <c r="A155" s="16"/>
      <c r="B155" s="6">
        <v>302000021</v>
      </c>
      <c r="C155" s="5">
        <v>11</v>
      </c>
      <c r="D155" s="54"/>
      <c r="E155" s="7"/>
      <c r="F155" s="55"/>
      <c r="G155" s="7"/>
      <c r="H155" s="56">
        <v>1</v>
      </c>
      <c r="I155" s="56">
        <v>6</v>
      </c>
      <c r="J155" s="7"/>
      <c r="K155" s="7"/>
      <c r="L155" s="7"/>
      <c r="M155" s="32">
        <v>50.947000000000003</v>
      </c>
      <c r="N155" s="32">
        <v>50.947000000000003</v>
      </c>
      <c r="O155" s="32">
        <v>200</v>
      </c>
      <c r="P155" s="32">
        <v>120</v>
      </c>
      <c r="Q155" s="32">
        <v>240</v>
      </c>
      <c r="R155" s="32">
        <v>240</v>
      </c>
      <c r="S155" s="33"/>
    </row>
    <row r="156" spans="1:19" ht="20.45" customHeight="1" x14ac:dyDescent="0.2">
      <c r="A156" s="16"/>
      <c r="B156" s="6">
        <v>302000021</v>
      </c>
      <c r="C156" s="5">
        <v>40</v>
      </c>
      <c r="D156" s="54"/>
      <c r="E156" s="7"/>
      <c r="F156" s="55"/>
      <c r="G156" s="7"/>
      <c r="H156" s="56">
        <v>1</v>
      </c>
      <c r="I156" s="56">
        <v>4</v>
      </c>
      <c r="J156" s="7"/>
      <c r="K156" s="7"/>
      <c r="L156" s="7"/>
      <c r="M156" s="32">
        <v>2051.268</v>
      </c>
      <c r="N156" s="32">
        <v>2051.268</v>
      </c>
      <c r="O156" s="32">
        <v>4640</v>
      </c>
      <c r="P156" s="32">
        <v>4350</v>
      </c>
      <c r="Q156" s="32">
        <v>4060</v>
      </c>
      <c r="R156" s="32">
        <v>4060</v>
      </c>
      <c r="S156" s="33"/>
    </row>
    <row r="157" spans="1:19" ht="45" customHeight="1" x14ac:dyDescent="0.2">
      <c r="A157" s="16"/>
      <c r="B157" s="6">
        <v>302000021</v>
      </c>
      <c r="C157" s="5">
        <v>40</v>
      </c>
      <c r="D157" s="54"/>
      <c r="E157" s="7"/>
      <c r="F157" s="55"/>
      <c r="G157" s="7"/>
      <c r="H157" s="56">
        <v>1</v>
      </c>
      <c r="I157" s="56">
        <v>13</v>
      </c>
      <c r="J157" s="7" t="s">
        <v>258</v>
      </c>
      <c r="K157" s="7"/>
      <c r="L157" s="7"/>
      <c r="M157" s="32">
        <v>331.32299999999998</v>
      </c>
      <c r="N157" s="32">
        <v>331.32299999999998</v>
      </c>
      <c r="O157" s="32">
        <v>1340</v>
      </c>
      <c r="P157" s="32">
        <v>39302.03</v>
      </c>
      <c r="Q157" s="32">
        <v>39562.730000000003</v>
      </c>
      <c r="R157" s="32">
        <v>58309.93</v>
      </c>
      <c r="S157" s="33"/>
    </row>
    <row r="158" spans="1:19" ht="39.75" customHeight="1" x14ac:dyDescent="0.2">
      <c r="A158" s="16"/>
      <c r="B158" s="6">
        <v>302000021</v>
      </c>
      <c r="C158" s="5">
        <v>40</v>
      </c>
      <c r="D158" s="54"/>
      <c r="E158" s="7"/>
      <c r="F158" s="55"/>
      <c r="G158" s="7"/>
      <c r="H158" s="56">
        <v>12</v>
      </c>
      <c r="I158" s="56">
        <v>2</v>
      </c>
      <c r="J158" s="7" t="s">
        <v>258</v>
      </c>
      <c r="K158" s="7"/>
      <c r="L158" s="7"/>
      <c r="M158" s="32">
        <v>142.69499999999999</v>
      </c>
      <c r="N158" s="32">
        <v>136.124</v>
      </c>
      <c r="O158" s="32">
        <v>0</v>
      </c>
      <c r="P158" s="32">
        <v>0</v>
      </c>
      <c r="Q158" s="32">
        <v>0</v>
      </c>
      <c r="R158" s="32">
        <v>0</v>
      </c>
      <c r="S158" s="33"/>
    </row>
    <row r="159" spans="1:19" ht="28.15" customHeight="1" x14ac:dyDescent="0.2">
      <c r="A159" s="16"/>
      <c r="B159" s="6">
        <v>302000021</v>
      </c>
      <c r="C159" s="5">
        <v>240</v>
      </c>
      <c r="D159" s="78">
        <v>240</v>
      </c>
      <c r="E159" s="79" t="s">
        <v>248</v>
      </c>
      <c r="F159" s="80"/>
      <c r="G159" s="79"/>
      <c r="H159" s="56">
        <v>7</v>
      </c>
      <c r="I159" s="56">
        <v>3</v>
      </c>
      <c r="J159" s="79" t="s">
        <v>44</v>
      </c>
      <c r="K159" s="79" t="s">
        <v>122</v>
      </c>
      <c r="L159" s="79" t="s">
        <v>42</v>
      </c>
      <c r="M159" s="32">
        <v>544.62</v>
      </c>
      <c r="N159" s="32">
        <v>544.62</v>
      </c>
      <c r="O159" s="32">
        <v>1900</v>
      </c>
      <c r="P159" s="32">
        <v>1900</v>
      </c>
      <c r="Q159" s="32">
        <v>1900</v>
      </c>
      <c r="R159" s="32">
        <v>1900</v>
      </c>
      <c r="S159" s="33"/>
    </row>
    <row r="160" spans="1:19" ht="22.9" customHeight="1" x14ac:dyDescent="0.2">
      <c r="A160" s="16"/>
      <c r="B160" s="6">
        <v>302000021</v>
      </c>
      <c r="C160" s="5">
        <v>240</v>
      </c>
      <c r="D160" s="85"/>
      <c r="E160" s="84"/>
      <c r="F160" s="85"/>
      <c r="G160" s="84"/>
      <c r="H160" s="56">
        <v>8</v>
      </c>
      <c r="I160" s="56">
        <v>1</v>
      </c>
      <c r="J160" s="84"/>
      <c r="K160" s="84"/>
      <c r="L160" s="84"/>
      <c r="M160" s="32">
        <v>0</v>
      </c>
      <c r="N160" s="32">
        <v>0</v>
      </c>
      <c r="O160" s="32">
        <v>3078.8</v>
      </c>
      <c r="P160" s="32">
        <v>2078.8000000000002</v>
      </c>
      <c r="Q160" s="32">
        <v>2078.8000000000002</v>
      </c>
      <c r="R160" s="32">
        <v>2078.8000000000002</v>
      </c>
      <c r="S160" s="33"/>
    </row>
    <row r="161" spans="1:19" ht="25.15" customHeight="1" x14ac:dyDescent="0.2">
      <c r="A161" s="16"/>
      <c r="B161" s="6">
        <v>302000021</v>
      </c>
      <c r="C161" s="5">
        <v>240</v>
      </c>
      <c r="D161" s="85"/>
      <c r="E161" s="84"/>
      <c r="F161" s="85"/>
      <c r="G161" s="84"/>
      <c r="H161" s="56">
        <v>8</v>
      </c>
      <c r="I161" s="56">
        <v>4</v>
      </c>
      <c r="J161" s="84"/>
      <c r="K161" s="84"/>
      <c r="L161" s="84"/>
      <c r="M161" s="32">
        <v>89.626000000000005</v>
      </c>
      <c r="N161" s="32">
        <v>89.626000000000005</v>
      </c>
      <c r="O161" s="32">
        <v>500</v>
      </c>
      <c r="P161" s="32">
        <v>500</v>
      </c>
      <c r="Q161" s="32">
        <v>500</v>
      </c>
      <c r="R161" s="32">
        <v>500</v>
      </c>
      <c r="S161" s="33"/>
    </row>
    <row r="162" spans="1:19" ht="30" customHeight="1" x14ac:dyDescent="0.2">
      <c r="A162" s="16"/>
      <c r="B162" s="6">
        <v>302000021</v>
      </c>
      <c r="C162" s="5">
        <v>240</v>
      </c>
      <c r="D162" s="85"/>
      <c r="E162" s="84"/>
      <c r="F162" s="85"/>
      <c r="G162" s="84"/>
      <c r="H162" s="56">
        <v>11</v>
      </c>
      <c r="I162" s="56">
        <v>1</v>
      </c>
      <c r="J162" s="84"/>
      <c r="K162" s="84"/>
      <c r="L162" s="84"/>
      <c r="M162" s="32">
        <v>0</v>
      </c>
      <c r="N162" s="32">
        <v>0</v>
      </c>
      <c r="O162" s="32">
        <v>1048.53</v>
      </c>
      <c r="P162" s="32">
        <v>1048.53</v>
      </c>
      <c r="Q162" s="32">
        <v>1048.53</v>
      </c>
      <c r="R162" s="32">
        <v>1048.53</v>
      </c>
      <c r="S162" s="33"/>
    </row>
    <row r="163" spans="1:19" ht="92.45" customHeight="1" x14ac:dyDescent="0.2">
      <c r="A163" s="16"/>
      <c r="B163" s="6">
        <v>302000021</v>
      </c>
      <c r="C163" s="5">
        <v>270</v>
      </c>
      <c r="D163" s="54">
        <v>270</v>
      </c>
      <c r="E163" s="7" t="s">
        <v>19</v>
      </c>
      <c r="F163" s="55"/>
      <c r="G163" s="7"/>
      <c r="H163" s="56">
        <v>11</v>
      </c>
      <c r="I163" s="56">
        <v>1</v>
      </c>
      <c r="J163" s="7" t="s">
        <v>44</v>
      </c>
      <c r="K163" s="7" t="s">
        <v>122</v>
      </c>
      <c r="L163" s="7" t="s">
        <v>42</v>
      </c>
      <c r="M163" s="32">
        <v>688.98400000000004</v>
      </c>
      <c r="N163" s="32">
        <v>688.98400000000004</v>
      </c>
      <c r="O163" s="32">
        <v>0</v>
      </c>
      <c r="P163" s="32">
        <v>0</v>
      </c>
      <c r="Q163" s="32">
        <v>0</v>
      </c>
      <c r="R163" s="32">
        <v>0</v>
      </c>
      <c r="S163" s="33"/>
    </row>
    <row r="164" spans="1:19" ht="90" x14ac:dyDescent="0.2">
      <c r="A164" s="16"/>
      <c r="B164" s="6">
        <v>302000021</v>
      </c>
      <c r="C164" s="5">
        <v>480</v>
      </c>
      <c r="D164" s="54">
        <v>480</v>
      </c>
      <c r="E164" s="7" t="s">
        <v>260</v>
      </c>
      <c r="F164" s="55"/>
      <c r="G164" s="7"/>
      <c r="H164" s="56">
        <v>11</v>
      </c>
      <c r="I164" s="56">
        <v>1</v>
      </c>
      <c r="J164" s="7" t="s">
        <v>265</v>
      </c>
      <c r="K164" s="7" t="s">
        <v>264</v>
      </c>
      <c r="L164" s="7" t="s">
        <v>42</v>
      </c>
      <c r="M164" s="32">
        <v>440.93099999999998</v>
      </c>
      <c r="N164" s="32">
        <v>440.93099999999998</v>
      </c>
      <c r="O164" s="32">
        <v>967.6</v>
      </c>
      <c r="P164" s="32">
        <v>967.6</v>
      </c>
      <c r="Q164" s="32">
        <v>967.6</v>
      </c>
      <c r="R164" s="32">
        <v>967.6</v>
      </c>
      <c r="S164" s="33"/>
    </row>
    <row r="165" spans="1:19" ht="179.25" customHeight="1" x14ac:dyDescent="0.2">
      <c r="A165" s="16"/>
      <c r="B165" s="6">
        <v>302000024</v>
      </c>
      <c r="C165" s="5">
        <v>230</v>
      </c>
      <c r="D165" s="54">
        <v>230</v>
      </c>
      <c r="E165" s="7" t="s">
        <v>40</v>
      </c>
      <c r="F165" s="55">
        <v>302000024</v>
      </c>
      <c r="G165" s="7" t="s">
        <v>120</v>
      </c>
      <c r="H165" s="89"/>
      <c r="I165" s="89"/>
      <c r="J165" s="7" t="s">
        <v>232</v>
      </c>
      <c r="K165" s="7" t="s">
        <v>119</v>
      </c>
      <c r="L165" s="7" t="s">
        <v>37</v>
      </c>
      <c r="M165" s="19">
        <f>M166</f>
        <v>3801.58</v>
      </c>
      <c r="N165" s="19">
        <f t="shared" ref="N165:R165" si="38">N166</f>
        <v>3776.518</v>
      </c>
      <c r="O165" s="19">
        <f t="shared" si="38"/>
        <v>18729.2</v>
      </c>
      <c r="P165" s="19">
        <f t="shared" si="38"/>
        <v>19007.900000000001</v>
      </c>
      <c r="Q165" s="19">
        <f t="shared" si="38"/>
        <v>18747.2</v>
      </c>
      <c r="R165" s="19">
        <f t="shared" si="38"/>
        <v>0</v>
      </c>
      <c r="S165" s="33"/>
    </row>
    <row r="166" spans="1:19" ht="12.75" customHeight="1" x14ac:dyDescent="0.2">
      <c r="A166" s="16"/>
      <c r="B166" s="6">
        <v>302000024</v>
      </c>
      <c r="C166" s="5">
        <v>230</v>
      </c>
      <c r="D166" s="54"/>
      <c r="E166" s="7"/>
      <c r="F166" s="55"/>
      <c r="G166" s="7"/>
      <c r="H166" s="56">
        <v>7</v>
      </c>
      <c r="I166" s="56">
        <v>2</v>
      </c>
      <c r="J166" s="7"/>
      <c r="K166" s="7"/>
      <c r="L166" s="7"/>
      <c r="M166" s="32">
        <v>3801.58</v>
      </c>
      <c r="N166" s="32">
        <v>3776.518</v>
      </c>
      <c r="O166" s="32">
        <v>18729.2</v>
      </c>
      <c r="P166" s="32">
        <v>19007.900000000001</v>
      </c>
      <c r="Q166" s="32">
        <v>18747.2</v>
      </c>
      <c r="R166" s="32">
        <v>0</v>
      </c>
      <c r="S166" s="33"/>
    </row>
    <row r="167" spans="1:19" ht="53.25" customHeight="1" x14ac:dyDescent="0.2">
      <c r="A167" s="16"/>
      <c r="B167" s="6">
        <v>302000025</v>
      </c>
      <c r="C167" s="5">
        <v>240</v>
      </c>
      <c r="D167" s="54">
        <v>40</v>
      </c>
      <c r="E167" s="7" t="s">
        <v>253</v>
      </c>
      <c r="F167" s="55">
        <v>302000025</v>
      </c>
      <c r="G167" s="7" t="s">
        <v>117</v>
      </c>
      <c r="H167" s="89"/>
      <c r="I167" s="89"/>
      <c r="J167" s="7" t="s">
        <v>111</v>
      </c>
      <c r="K167" s="7" t="s">
        <v>17</v>
      </c>
      <c r="L167" s="7" t="s">
        <v>9</v>
      </c>
      <c r="M167" s="19">
        <f>SUM(M168:M177)</f>
        <v>17068.216</v>
      </c>
      <c r="N167" s="19">
        <f t="shared" ref="N167:R167" si="39">SUM(N168:N177)</f>
        <v>17068.215</v>
      </c>
      <c r="O167" s="19">
        <f t="shared" si="39"/>
        <v>3020.0439999999999</v>
      </c>
      <c r="P167" s="19">
        <f t="shared" si="39"/>
        <v>0</v>
      </c>
      <c r="Q167" s="19">
        <f t="shared" si="39"/>
        <v>0</v>
      </c>
      <c r="R167" s="19">
        <f t="shared" si="39"/>
        <v>0</v>
      </c>
      <c r="S167" s="33"/>
    </row>
    <row r="168" spans="1:19" ht="12.75" customHeight="1" x14ac:dyDescent="0.2">
      <c r="A168" s="16"/>
      <c r="B168" s="6">
        <v>302000025</v>
      </c>
      <c r="C168" s="5">
        <v>40</v>
      </c>
      <c r="D168" s="54"/>
      <c r="E168" s="7"/>
      <c r="F168" s="55"/>
      <c r="G168" s="7"/>
      <c r="H168" s="56">
        <v>0</v>
      </c>
      <c r="I168" s="56">
        <v>0</v>
      </c>
      <c r="J168" s="7"/>
      <c r="K168" s="7"/>
      <c r="L168" s="7"/>
      <c r="M168" s="32">
        <v>0</v>
      </c>
      <c r="N168" s="32">
        <v>0</v>
      </c>
      <c r="O168" s="32">
        <v>0</v>
      </c>
      <c r="P168" s="32">
        <v>0</v>
      </c>
      <c r="Q168" s="32">
        <v>0</v>
      </c>
      <c r="R168" s="32">
        <v>0</v>
      </c>
      <c r="S168" s="33"/>
    </row>
    <row r="169" spans="1:19" ht="12.75" customHeight="1" x14ac:dyDescent="0.2">
      <c r="A169" s="16"/>
      <c r="B169" s="6">
        <v>302000025</v>
      </c>
      <c r="C169" s="5">
        <v>40</v>
      </c>
      <c r="D169" s="54"/>
      <c r="E169" s="7"/>
      <c r="F169" s="55"/>
      <c r="G169" s="7"/>
      <c r="H169" s="56">
        <v>3</v>
      </c>
      <c r="I169" s="56">
        <v>9</v>
      </c>
      <c r="J169" s="7"/>
      <c r="K169" s="7"/>
      <c r="L169" s="7"/>
      <c r="M169" s="32">
        <v>1862.931</v>
      </c>
      <c r="N169" s="32">
        <v>1862.931</v>
      </c>
      <c r="O169" s="32">
        <v>0</v>
      </c>
      <c r="P169" s="32">
        <v>0</v>
      </c>
      <c r="Q169" s="32">
        <v>0</v>
      </c>
      <c r="R169" s="32">
        <v>0</v>
      </c>
      <c r="S169" s="33"/>
    </row>
    <row r="170" spans="1:19" ht="12.75" customHeight="1" x14ac:dyDescent="0.2">
      <c r="A170" s="16"/>
      <c r="B170" s="6">
        <v>302000025</v>
      </c>
      <c r="C170" s="5">
        <v>40</v>
      </c>
      <c r="D170" s="54"/>
      <c r="E170" s="7"/>
      <c r="F170" s="55"/>
      <c r="G170" s="7"/>
      <c r="H170" s="56">
        <v>10</v>
      </c>
      <c r="I170" s="56">
        <v>3</v>
      </c>
      <c r="J170" s="7"/>
      <c r="K170" s="7"/>
      <c r="L170" s="7"/>
      <c r="M170" s="32">
        <v>7441.3410000000003</v>
      </c>
      <c r="N170" s="32">
        <v>7441.3410000000003</v>
      </c>
      <c r="O170" s="32">
        <v>3020.0439999999999</v>
      </c>
      <c r="P170" s="32">
        <v>0</v>
      </c>
      <c r="Q170" s="32">
        <v>0</v>
      </c>
      <c r="R170" s="32">
        <v>0</v>
      </c>
      <c r="S170" s="33"/>
    </row>
    <row r="171" spans="1:19" ht="63.75" customHeight="1" x14ac:dyDescent="0.2">
      <c r="A171" s="16"/>
      <c r="B171" s="6">
        <v>302000025</v>
      </c>
      <c r="C171" s="5">
        <v>230</v>
      </c>
      <c r="D171" s="76">
        <v>230</v>
      </c>
      <c r="E171" s="79" t="s">
        <v>40</v>
      </c>
      <c r="F171" s="80"/>
      <c r="G171" s="79"/>
      <c r="H171" s="56">
        <v>7</v>
      </c>
      <c r="I171" s="56">
        <v>1</v>
      </c>
      <c r="J171" s="72" t="s">
        <v>111</v>
      </c>
      <c r="K171" s="75" t="s">
        <v>17</v>
      </c>
      <c r="L171" s="75" t="s">
        <v>9</v>
      </c>
      <c r="M171" s="32">
        <v>1097.48</v>
      </c>
      <c r="N171" s="32">
        <v>1097.479</v>
      </c>
      <c r="O171" s="32">
        <v>0</v>
      </c>
      <c r="P171" s="32">
        <v>0</v>
      </c>
      <c r="Q171" s="32">
        <v>0</v>
      </c>
      <c r="R171" s="32">
        <v>0</v>
      </c>
      <c r="S171" s="33"/>
    </row>
    <row r="172" spans="1:19" ht="12.75" customHeight="1" x14ac:dyDescent="0.2">
      <c r="A172" s="16"/>
      <c r="B172" s="6">
        <v>302000025</v>
      </c>
      <c r="C172" s="5">
        <v>230</v>
      </c>
      <c r="D172" s="76"/>
      <c r="E172" s="79"/>
      <c r="F172" s="80"/>
      <c r="G172" s="79"/>
      <c r="H172" s="56">
        <v>7</v>
      </c>
      <c r="I172" s="56">
        <v>2</v>
      </c>
      <c r="J172" s="72"/>
      <c r="K172" s="75"/>
      <c r="L172" s="75"/>
      <c r="M172" s="32">
        <v>5660.9250000000002</v>
      </c>
      <c r="N172" s="32">
        <v>5660.9250000000002</v>
      </c>
      <c r="O172" s="32">
        <v>0</v>
      </c>
      <c r="P172" s="32">
        <v>0</v>
      </c>
      <c r="Q172" s="32">
        <v>0</v>
      </c>
      <c r="R172" s="32">
        <v>0</v>
      </c>
      <c r="S172" s="33"/>
    </row>
    <row r="173" spans="1:19" ht="12.75" customHeight="1" x14ac:dyDescent="0.2">
      <c r="A173" s="16"/>
      <c r="B173" s="6">
        <v>302000025</v>
      </c>
      <c r="C173" s="5">
        <v>230</v>
      </c>
      <c r="D173" s="76"/>
      <c r="E173" s="79"/>
      <c r="F173" s="80"/>
      <c r="G173" s="79"/>
      <c r="H173" s="56">
        <v>7</v>
      </c>
      <c r="I173" s="56">
        <v>3</v>
      </c>
      <c r="J173" s="72"/>
      <c r="K173" s="75"/>
      <c r="L173" s="75"/>
      <c r="M173" s="32">
        <v>54</v>
      </c>
      <c r="N173" s="32">
        <v>54</v>
      </c>
      <c r="O173" s="32">
        <v>0</v>
      </c>
      <c r="P173" s="32">
        <v>0</v>
      </c>
      <c r="Q173" s="32">
        <v>0</v>
      </c>
      <c r="R173" s="32">
        <v>0</v>
      </c>
      <c r="S173" s="33"/>
    </row>
    <row r="174" spans="1:19" ht="12.75" customHeight="1" x14ac:dyDescent="0.2">
      <c r="A174" s="16"/>
      <c r="B174" s="6">
        <v>302000025</v>
      </c>
      <c r="C174" s="5">
        <v>230</v>
      </c>
      <c r="D174" s="76"/>
      <c r="E174" s="79"/>
      <c r="F174" s="80"/>
      <c r="G174" s="79"/>
      <c r="H174" s="56">
        <v>7</v>
      </c>
      <c r="I174" s="56">
        <v>9</v>
      </c>
      <c r="J174" s="72"/>
      <c r="K174" s="75"/>
      <c r="L174" s="75"/>
      <c r="M174" s="32">
        <v>90</v>
      </c>
      <c r="N174" s="32">
        <v>90</v>
      </c>
      <c r="O174" s="32">
        <v>0</v>
      </c>
      <c r="P174" s="32">
        <v>0</v>
      </c>
      <c r="Q174" s="32">
        <v>0</v>
      </c>
      <c r="R174" s="32">
        <v>0</v>
      </c>
      <c r="S174" s="33"/>
    </row>
    <row r="175" spans="1:19" ht="25.9" customHeight="1" x14ac:dyDescent="0.2">
      <c r="A175" s="16"/>
      <c r="B175" s="6">
        <v>302000025</v>
      </c>
      <c r="C175" s="5">
        <v>240</v>
      </c>
      <c r="D175" s="78">
        <v>240</v>
      </c>
      <c r="E175" s="79" t="s">
        <v>248</v>
      </c>
      <c r="F175" s="80"/>
      <c r="G175" s="79"/>
      <c r="H175" s="56">
        <v>4</v>
      </c>
      <c r="I175" s="56">
        <v>1</v>
      </c>
      <c r="J175" s="72" t="s">
        <v>111</v>
      </c>
      <c r="K175" s="79" t="s">
        <v>17</v>
      </c>
      <c r="L175" s="79" t="s">
        <v>9</v>
      </c>
      <c r="M175" s="32">
        <v>113.679</v>
      </c>
      <c r="N175" s="32">
        <v>113.679</v>
      </c>
      <c r="O175" s="32">
        <v>0</v>
      </c>
      <c r="P175" s="32">
        <v>0</v>
      </c>
      <c r="Q175" s="32">
        <v>0</v>
      </c>
      <c r="R175" s="32">
        <v>0</v>
      </c>
      <c r="S175" s="33"/>
    </row>
    <row r="176" spans="1:19" ht="24" customHeight="1" x14ac:dyDescent="0.2">
      <c r="A176" s="16"/>
      <c r="B176" s="6">
        <v>302000025</v>
      </c>
      <c r="C176" s="5">
        <v>240</v>
      </c>
      <c r="D176" s="85"/>
      <c r="E176" s="84"/>
      <c r="F176" s="85"/>
      <c r="G176" s="84"/>
      <c r="H176" s="56">
        <v>7</v>
      </c>
      <c r="I176" s="56">
        <v>3</v>
      </c>
      <c r="J176" s="73"/>
      <c r="K176" s="84"/>
      <c r="L176" s="84"/>
      <c r="M176" s="32">
        <v>457.86</v>
      </c>
      <c r="N176" s="32">
        <v>457.86</v>
      </c>
      <c r="O176" s="32">
        <v>0</v>
      </c>
      <c r="P176" s="32">
        <v>0</v>
      </c>
      <c r="Q176" s="32">
        <v>0</v>
      </c>
      <c r="R176" s="32">
        <v>0</v>
      </c>
      <c r="S176" s="33"/>
    </row>
    <row r="177" spans="1:19" ht="24.6" customHeight="1" x14ac:dyDescent="0.2">
      <c r="A177" s="16"/>
      <c r="B177" s="6">
        <v>302000025</v>
      </c>
      <c r="C177" s="5">
        <v>240</v>
      </c>
      <c r="D177" s="85"/>
      <c r="E177" s="84"/>
      <c r="F177" s="85"/>
      <c r="G177" s="84"/>
      <c r="H177" s="56">
        <v>8</v>
      </c>
      <c r="I177" s="56">
        <v>1</v>
      </c>
      <c r="J177" s="73"/>
      <c r="K177" s="84"/>
      <c r="L177" s="84"/>
      <c r="M177" s="32">
        <v>290</v>
      </c>
      <c r="N177" s="32">
        <v>290</v>
      </c>
      <c r="O177" s="32">
        <v>0</v>
      </c>
      <c r="P177" s="32">
        <v>0</v>
      </c>
      <c r="Q177" s="32">
        <v>0</v>
      </c>
      <c r="R177" s="32">
        <v>0</v>
      </c>
      <c r="S177" s="33"/>
    </row>
    <row r="178" spans="1:19" ht="42.75" customHeight="1" x14ac:dyDescent="0.2">
      <c r="A178" s="16"/>
      <c r="B178" s="6">
        <v>303010004</v>
      </c>
      <c r="C178" s="5">
        <v>240</v>
      </c>
      <c r="D178" s="54">
        <v>240</v>
      </c>
      <c r="E178" s="7" t="s">
        <v>114</v>
      </c>
      <c r="F178" s="55">
        <v>303010004</v>
      </c>
      <c r="G178" s="7" t="s">
        <v>116</v>
      </c>
      <c r="H178" s="89"/>
      <c r="I178" s="89"/>
      <c r="J178" s="7" t="s">
        <v>115</v>
      </c>
      <c r="K178" s="7" t="s">
        <v>17</v>
      </c>
      <c r="L178" s="7" t="s">
        <v>9</v>
      </c>
      <c r="M178" s="19">
        <f>M179</f>
        <v>5805.5429999999997</v>
      </c>
      <c r="N178" s="19">
        <f t="shared" ref="N178:R178" si="40">N179</f>
        <v>5755.7910000000002</v>
      </c>
      <c r="O178" s="19">
        <f t="shared" si="40"/>
        <v>1383</v>
      </c>
      <c r="P178" s="19">
        <f t="shared" si="40"/>
        <v>560</v>
      </c>
      <c r="Q178" s="19">
        <f t="shared" si="40"/>
        <v>560</v>
      </c>
      <c r="R178" s="19">
        <f t="shared" si="40"/>
        <v>560</v>
      </c>
      <c r="S178" s="33"/>
    </row>
    <row r="179" spans="1:19" ht="12.75" customHeight="1" x14ac:dyDescent="0.2">
      <c r="A179" s="16"/>
      <c r="B179" s="6">
        <v>303010004</v>
      </c>
      <c r="C179" s="5">
        <v>40</v>
      </c>
      <c r="D179" s="54"/>
      <c r="E179" s="7"/>
      <c r="F179" s="55"/>
      <c r="G179" s="7"/>
      <c r="H179" s="56">
        <v>1</v>
      </c>
      <c r="I179" s="56">
        <v>13</v>
      </c>
      <c r="J179" s="7"/>
      <c r="K179" s="7"/>
      <c r="L179" s="7"/>
      <c r="M179" s="32">
        <v>5805.5429999999997</v>
      </c>
      <c r="N179" s="32">
        <v>5755.7910000000002</v>
      </c>
      <c r="O179" s="32">
        <v>1383</v>
      </c>
      <c r="P179" s="32">
        <v>560</v>
      </c>
      <c r="Q179" s="32">
        <v>560</v>
      </c>
      <c r="R179" s="32">
        <v>560</v>
      </c>
      <c r="S179" s="33"/>
    </row>
    <row r="180" spans="1:19" ht="42.75" customHeight="1" x14ac:dyDescent="0.2">
      <c r="A180" s="16"/>
      <c r="B180" s="6">
        <v>303030002</v>
      </c>
      <c r="C180" s="5">
        <v>240</v>
      </c>
      <c r="D180" s="54"/>
      <c r="E180" s="7" t="s">
        <v>46</v>
      </c>
      <c r="F180" s="55">
        <v>303030002</v>
      </c>
      <c r="G180" s="7" t="s">
        <v>112</v>
      </c>
      <c r="H180" s="89"/>
      <c r="I180" s="89"/>
      <c r="J180" s="7" t="s">
        <v>111</v>
      </c>
      <c r="K180" s="7" t="s">
        <v>17</v>
      </c>
      <c r="L180" s="7" t="s">
        <v>9</v>
      </c>
      <c r="M180" s="19">
        <f>SUM(M181:M185)</f>
        <v>36030.928</v>
      </c>
      <c r="N180" s="19">
        <f t="shared" ref="N180:R180" si="41">SUM(N181:N185)</f>
        <v>35648.925999999999</v>
      </c>
      <c r="O180" s="19">
        <f t="shared" si="41"/>
        <v>6131.1810000000005</v>
      </c>
      <c r="P180" s="19">
        <f t="shared" si="41"/>
        <v>4785.8</v>
      </c>
      <c r="Q180" s="19">
        <f t="shared" si="41"/>
        <v>4785.8</v>
      </c>
      <c r="R180" s="19">
        <f t="shared" si="41"/>
        <v>4785.8</v>
      </c>
      <c r="S180" s="33"/>
    </row>
    <row r="181" spans="1:19" ht="22.15" customHeight="1" x14ac:dyDescent="0.2">
      <c r="A181" s="16"/>
      <c r="B181" s="6">
        <v>303030002</v>
      </c>
      <c r="C181" s="5">
        <v>40</v>
      </c>
      <c r="D181" s="54"/>
      <c r="E181" s="7"/>
      <c r="F181" s="55"/>
      <c r="G181" s="7"/>
      <c r="H181" s="56">
        <v>10</v>
      </c>
      <c r="I181" s="56">
        <v>3</v>
      </c>
      <c r="J181" s="7"/>
      <c r="K181" s="7"/>
      <c r="L181" s="7"/>
      <c r="M181" s="32">
        <v>31731.57</v>
      </c>
      <c r="N181" s="32">
        <v>31712.298999999999</v>
      </c>
      <c r="O181" s="32">
        <v>5179.8</v>
      </c>
      <c r="P181" s="32">
        <v>4535.8</v>
      </c>
      <c r="Q181" s="32">
        <v>4535.8</v>
      </c>
      <c r="R181" s="32">
        <v>4535.8</v>
      </c>
      <c r="S181" s="33"/>
    </row>
    <row r="182" spans="1:19" ht="21" customHeight="1" x14ac:dyDescent="0.2">
      <c r="A182" s="16"/>
      <c r="B182" s="6">
        <v>303030002</v>
      </c>
      <c r="C182" s="5">
        <v>230</v>
      </c>
      <c r="D182" s="76">
        <v>230</v>
      </c>
      <c r="E182" s="79" t="s">
        <v>40</v>
      </c>
      <c r="F182" s="80"/>
      <c r="G182" s="79"/>
      <c r="H182" s="56">
        <v>7</v>
      </c>
      <c r="I182" s="56">
        <v>2</v>
      </c>
      <c r="J182" s="79" t="s">
        <v>111</v>
      </c>
      <c r="K182" s="79" t="s">
        <v>17</v>
      </c>
      <c r="L182" s="79" t="s">
        <v>9</v>
      </c>
      <c r="M182" s="32">
        <v>250</v>
      </c>
      <c r="N182" s="32">
        <v>250</v>
      </c>
      <c r="O182" s="32">
        <v>0</v>
      </c>
      <c r="P182" s="32">
        <v>0</v>
      </c>
      <c r="Q182" s="32">
        <v>250</v>
      </c>
      <c r="R182" s="32">
        <v>250</v>
      </c>
      <c r="S182" s="33"/>
    </row>
    <row r="183" spans="1:19" ht="44.25" customHeight="1" x14ac:dyDescent="0.2">
      <c r="A183" s="16"/>
      <c r="B183" s="6">
        <v>303030002</v>
      </c>
      <c r="C183" s="5">
        <v>230</v>
      </c>
      <c r="D183" s="76"/>
      <c r="E183" s="79"/>
      <c r="F183" s="80"/>
      <c r="G183" s="79"/>
      <c r="H183" s="56">
        <v>10</v>
      </c>
      <c r="I183" s="56">
        <v>3</v>
      </c>
      <c r="J183" s="79"/>
      <c r="K183" s="79"/>
      <c r="L183" s="79"/>
      <c r="M183" s="32">
        <v>4049.3580000000002</v>
      </c>
      <c r="N183" s="32">
        <v>3686.627</v>
      </c>
      <c r="O183" s="32">
        <v>701.38099999999997</v>
      </c>
      <c r="P183" s="32">
        <v>0</v>
      </c>
      <c r="Q183" s="32">
        <v>0</v>
      </c>
      <c r="R183" s="32">
        <v>0</v>
      </c>
      <c r="S183" s="33"/>
    </row>
    <row r="184" spans="1:19" ht="22.9" customHeight="1" x14ac:dyDescent="0.2">
      <c r="A184" s="16"/>
      <c r="B184" s="6">
        <v>303030002</v>
      </c>
      <c r="C184" s="5">
        <v>240</v>
      </c>
      <c r="D184" s="78">
        <v>240</v>
      </c>
      <c r="E184" s="79" t="s">
        <v>248</v>
      </c>
      <c r="F184" s="80"/>
      <c r="G184" s="79"/>
      <c r="H184" s="56">
        <v>8</v>
      </c>
      <c r="I184" s="56">
        <v>1</v>
      </c>
      <c r="J184" s="79" t="s">
        <v>111</v>
      </c>
      <c r="K184" s="79" t="s">
        <v>17</v>
      </c>
      <c r="L184" s="79" t="s">
        <v>9</v>
      </c>
      <c r="M184" s="32">
        <v>0</v>
      </c>
      <c r="N184" s="32">
        <v>0</v>
      </c>
      <c r="O184" s="32">
        <v>250</v>
      </c>
      <c r="P184" s="32">
        <v>0</v>
      </c>
      <c r="Q184" s="32">
        <v>0</v>
      </c>
      <c r="R184" s="32">
        <v>0</v>
      </c>
      <c r="S184" s="33"/>
    </row>
    <row r="185" spans="1:19" ht="25.9" customHeight="1" x14ac:dyDescent="0.2">
      <c r="A185" s="16"/>
      <c r="B185" s="6">
        <v>303030002</v>
      </c>
      <c r="C185" s="5">
        <v>240</v>
      </c>
      <c r="D185" s="85"/>
      <c r="E185" s="79"/>
      <c r="F185" s="85"/>
      <c r="G185" s="84"/>
      <c r="H185" s="56">
        <v>11</v>
      </c>
      <c r="I185" s="56">
        <v>2</v>
      </c>
      <c r="J185" s="84"/>
      <c r="K185" s="84"/>
      <c r="L185" s="84"/>
      <c r="M185" s="32">
        <v>0</v>
      </c>
      <c r="N185" s="32">
        <v>0</v>
      </c>
      <c r="O185" s="32">
        <v>0</v>
      </c>
      <c r="P185" s="32">
        <v>250</v>
      </c>
      <c r="Q185" s="32">
        <v>0</v>
      </c>
      <c r="R185" s="32">
        <v>0</v>
      </c>
      <c r="S185" s="33"/>
    </row>
    <row r="186" spans="1:19" ht="85.5" customHeight="1" x14ac:dyDescent="0.2">
      <c r="A186" s="16"/>
      <c r="B186" s="6">
        <v>304010001</v>
      </c>
      <c r="C186" s="5">
        <v>40</v>
      </c>
      <c r="D186" s="54">
        <v>40</v>
      </c>
      <c r="E186" s="7" t="s">
        <v>46</v>
      </c>
      <c r="F186" s="55">
        <v>304010001</v>
      </c>
      <c r="G186" s="7" t="s">
        <v>110</v>
      </c>
      <c r="H186" s="89"/>
      <c r="I186" s="89"/>
      <c r="J186" s="7" t="s">
        <v>109</v>
      </c>
      <c r="K186" s="7" t="s">
        <v>108</v>
      </c>
      <c r="L186" s="7" t="s">
        <v>107</v>
      </c>
      <c r="M186" s="19">
        <f>M187</f>
        <v>4220.0159999999996</v>
      </c>
      <c r="N186" s="19">
        <f t="shared" ref="N186:R186" si="42">N187</f>
        <v>4220.0159999999996</v>
      </c>
      <c r="O186" s="19">
        <f t="shared" si="42"/>
        <v>4043.3</v>
      </c>
      <c r="P186" s="19">
        <f t="shared" si="42"/>
        <v>3983</v>
      </c>
      <c r="Q186" s="19">
        <f t="shared" si="42"/>
        <v>4072</v>
      </c>
      <c r="R186" s="19">
        <f t="shared" si="42"/>
        <v>4072</v>
      </c>
      <c r="S186" s="33"/>
    </row>
    <row r="187" spans="1:19" ht="12.75" customHeight="1" x14ac:dyDescent="0.2">
      <c r="A187" s="16"/>
      <c r="B187" s="6">
        <v>304010001</v>
      </c>
      <c r="C187" s="5">
        <v>40</v>
      </c>
      <c r="D187" s="54"/>
      <c r="E187" s="7"/>
      <c r="F187" s="55"/>
      <c r="G187" s="7"/>
      <c r="H187" s="56">
        <v>3</v>
      </c>
      <c r="I187" s="56">
        <v>4</v>
      </c>
      <c r="J187" s="7"/>
      <c r="K187" s="7"/>
      <c r="L187" s="7"/>
      <c r="M187" s="32">
        <v>4220.0159999999996</v>
      </c>
      <c r="N187" s="32">
        <v>4220.0159999999996</v>
      </c>
      <c r="O187" s="32">
        <v>4043.3</v>
      </c>
      <c r="P187" s="32">
        <f>4085.7-102.7</f>
        <v>3983</v>
      </c>
      <c r="Q187" s="32">
        <f>4066.5+5.5</f>
        <v>4072</v>
      </c>
      <c r="R187" s="32">
        <f>4066.5+5.5</f>
        <v>4072</v>
      </c>
      <c r="S187" s="33"/>
    </row>
    <row r="188" spans="1:19" ht="114" customHeight="1" x14ac:dyDescent="0.2">
      <c r="A188" s="16"/>
      <c r="B188" s="6">
        <v>304010002</v>
      </c>
      <c r="C188" s="5">
        <v>40</v>
      </c>
      <c r="D188" s="54">
        <v>40</v>
      </c>
      <c r="E188" s="7" t="s">
        <v>46</v>
      </c>
      <c r="F188" s="55">
        <v>304010002</v>
      </c>
      <c r="G188" s="7" t="s">
        <v>106</v>
      </c>
      <c r="H188" s="89"/>
      <c r="I188" s="89"/>
      <c r="J188" s="7" t="s">
        <v>105</v>
      </c>
      <c r="K188" s="7" t="s">
        <v>104</v>
      </c>
      <c r="L188" s="7" t="s">
        <v>103</v>
      </c>
      <c r="M188" s="19">
        <f>M189</f>
        <v>6.7</v>
      </c>
      <c r="N188" s="19">
        <f t="shared" ref="N188:R188" si="43">N189</f>
        <v>6.6909999999999998</v>
      </c>
      <c r="O188" s="19">
        <f t="shared" si="43"/>
        <v>4.4000000000000004</v>
      </c>
      <c r="P188" s="19">
        <f t="shared" si="43"/>
        <v>2.6</v>
      </c>
      <c r="Q188" s="19">
        <f t="shared" si="43"/>
        <v>6.2</v>
      </c>
      <c r="R188" s="19">
        <f t="shared" si="43"/>
        <v>6.2</v>
      </c>
      <c r="S188" s="33"/>
    </row>
    <row r="189" spans="1:19" ht="12.75" customHeight="1" x14ac:dyDescent="0.2">
      <c r="A189" s="16"/>
      <c r="B189" s="6">
        <v>304010002</v>
      </c>
      <c r="C189" s="5">
        <v>40</v>
      </c>
      <c r="D189" s="54"/>
      <c r="E189" s="7"/>
      <c r="F189" s="55"/>
      <c r="G189" s="7"/>
      <c r="H189" s="56">
        <v>1</v>
      </c>
      <c r="I189" s="56">
        <v>5</v>
      </c>
      <c r="J189" s="7"/>
      <c r="K189" s="7"/>
      <c r="L189" s="7"/>
      <c r="M189" s="32">
        <v>6.7</v>
      </c>
      <c r="N189" s="32">
        <v>6.6909999999999998</v>
      </c>
      <c r="O189" s="32">
        <v>4.4000000000000004</v>
      </c>
      <c r="P189" s="32">
        <v>2.6</v>
      </c>
      <c r="Q189" s="32">
        <v>6.2</v>
      </c>
      <c r="R189" s="32">
        <v>6.2</v>
      </c>
      <c r="S189" s="33"/>
    </row>
    <row r="190" spans="1:19" ht="73.5" customHeight="1" x14ac:dyDescent="0.2">
      <c r="A190" s="16"/>
      <c r="B190" s="6">
        <v>304010015</v>
      </c>
      <c r="C190" s="5">
        <v>40</v>
      </c>
      <c r="D190" s="54">
        <v>40</v>
      </c>
      <c r="E190" s="7" t="s">
        <v>46</v>
      </c>
      <c r="F190" s="55">
        <v>304010015</v>
      </c>
      <c r="G190" s="7" t="s">
        <v>102</v>
      </c>
      <c r="H190" s="89"/>
      <c r="I190" s="89"/>
      <c r="J190" s="7" t="s">
        <v>101</v>
      </c>
      <c r="K190" s="7" t="s">
        <v>4</v>
      </c>
      <c r="L190" s="7" t="s">
        <v>100</v>
      </c>
      <c r="M190" s="19">
        <f>M191</f>
        <v>945.1</v>
      </c>
      <c r="N190" s="19">
        <f t="shared" ref="N190:R190" si="44">N191</f>
        <v>945.01800000000003</v>
      </c>
      <c r="O190" s="19">
        <f t="shared" si="44"/>
        <v>0</v>
      </c>
      <c r="P190" s="19">
        <f t="shared" si="44"/>
        <v>0</v>
      </c>
      <c r="Q190" s="19">
        <f t="shared" si="44"/>
        <v>0</v>
      </c>
      <c r="R190" s="19">
        <f t="shared" si="44"/>
        <v>0</v>
      </c>
      <c r="S190" s="33"/>
    </row>
    <row r="191" spans="1:19" ht="12.75" customHeight="1" x14ac:dyDescent="0.2">
      <c r="A191" s="16"/>
      <c r="B191" s="6">
        <v>304010015</v>
      </c>
      <c r="C191" s="5">
        <v>40</v>
      </c>
      <c r="D191" s="54"/>
      <c r="E191" s="7"/>
      <c r="F191" s="55"/>
      <c r="G191" s="7"/>
      <c r="H191" s="56">
        <v>10</v>
      </c>
      <c r="I191" s="56">
        <v>3</v>
      </c>
      <c r="J191" s="7"/>
      <c r="K191" s="7"/>
      <c r="L191" s="7"/>
      <c r="M191" s="32">
        <v>945.1</v>
      </c>
      <c r="N191" s="32">
        <v>945.01800000000003</v>
      </c>
      <c r="O191" s="32">
        <v>0</v>
      </c>
      <c r="P191" s="32">
        <v>0</v>
      </c>
      <c r="Q191" s="32">
        <v>0</v>
      </c>
      <c r="R191" s="32">
        <v>0</v>
      </c>
      <c r="S191" s="33"/>
    </row>
    <row r="192" spans="1:19" ht="136.5" customHeight="1" x14ac:dyDescent="0.2">
      <c r="A192" s="16"/>
      <c r="B192" s="6">
        <v>304010030</v>
      </c>
      <c r="C192" s="5">
        <v>40</v>
      </c>
      <c r="D192" s="54">
        <v>40</v>
      </c>
      <c r="E192" s="7" t="s">
        <v>46</v>
      </c>
      <c r="F192" s="55">
        <v>304010030</v>
      </c>
      <c r="G192" s="7" t="s">
        <v>99</v>
      </c>
      <c r="H192" s="89"/>
      <c r="I192" s="89"/>
      <c r="J192" s="7" t="s">
        <v>98</v>
      </c>
      <c r="K192" s="7" t="s">
        <v>97</v>
      </c>
      <c r="L192" s="7" t="s">
        <v>96</v>
      </c>
      <c r="M192" s="19">
        <f>M193</f>
        <v>0</v>
      </c>
      <c r="N192" s="19">
        <f t="shared" ref="N192:R192" si="45">N193</f>
        <v>0</v>
      </c>
      <c r="O192" s="19">
        <f t="shared" si="45"/>
        <v>550.5</v>
      </c>
      <c r="P192" s="19">
        <f t="shared" si="45"/>
        <v>0</v>
      </c>
      <c r="Q192" s="19">
        <f t="shared" si="45"/>
        <v>0</v>
      </c>
      <c r="R192" s="19">
        <f t="shared" si="45"/>
        <v>0</v>
      </c>
      <c r="S192" s="33"/>
    </row>
    <row r="193" spans="1:19" ht="12.75" customHeight="1" x14ac:dyDescent="0.2">
      <c r="A193" s="16"/>
      <c r="B193" s="6">
        <v>304010030</v>
      </c>
      <c r="C193" s="5">
        <v>40</v>
      </c>
      <c r="D193" s="54"/>
      <c r="E193" s="7"/>
      <c r="F193" s="55"/>
      <c r="G193" s="7"/>
      <c r="H193" s="56">
        <v>1</v>
      </c>
      <c r="I193" s="56">
        <v>13</v>
      </c>
      <c r="J193" s="7"/>
      <c r="K193" s="7"/>
      <c r="L193" s="7"/>
      <c r="M193" s="32">
        <v>0</v>
      </c>
      <c r="N193" s="32">
        <v>0</v>
      </c>
      <c r="O193" s="32">
        <v>550.5</v>
      </c>
      <c r="P193" s="32">
        <v>0</v>
      </c>
      <c r="Q193" s="32">
        <v>0</v>
      </c>
      <c r="R193" s="32">
        <v>0</v>
      </c>
      <c r="S193" s="33"/>
    </row>
    <row r="194" spans="1:19" ht="120" customHeight="1" x14ac:dyDescent="0.2">
      <c r="A194" s="16"/>
      <c r="B194" s="6">
        <v>304020001</v>
      </c>
      <c r="C194" s="5">
        <v>40</v>
      </c>
      <c r="D194" s="54">
        <v>40</v>
      </c>
      <c r="E194" s="7" t="s">
        <v>46</v>
      </c>
      <c r="F194" s="55">
        <v>304020001</v>
      </c>
      <c r="G194" s="7" t="s">
        <v>93</v>
      </c>
      <c r="H194" s="89"/>
      <c r="I194" s="89"/>
      <c r="J194" s="7" t="s">
        <v>92</v>
      </c>
      <c r="K194" s="7" t="s">
        <v>91</v>
      </c>
      <c r="L194" s="7" t="s">
        <v>90</v>
      </c>
      <c r="M194" s="19">
        <f t="shared" ref="M194:R194" si="46">SUM(M195:M200)</f>
        <v>1243.0230000000001</v>
      </c>
      <c r="N194" s="19">
        <f t="shared" si="46"/>
        <v>1243.0230000000001</v>
      </c>
      <c r="O194" s="19">
        <f t="shared" si="46"/>
        <v>1876.4829999999999</v>
      </c>
      <c r="P194" s="19">
        <f t="shared" si="46"/>
        <v>2084.703</v>
      </c>
      <c r="Q194" s="19">
        <f t="shared" si="46"/>
        <v>1965.5050000000001</v>
      </c>
      <c r="R194" s="19">
        <f t="shared" si="46"/>
        <v>1965.5050000000001</v>
      </c>
      <c r="S194" s="33"/>
    </row>
    <row r="195" spans="1:19" ht="12.75" customHeight="1" x14ac:dyDescent="0.2">
      <c r="A195" s="16"/>
      <c r="B195" s="6">
        <v>304020001</v>
      </c>
      <c r="C195" s="5">
        <v>40</v>
      </c>
      <c r="D195" s="54"/>
      <c r="E195" s="7"/>
      <c r="F195" s="55"/>
      <c r="G195" s="7"/>
      <c r="H195" s="56">
        <v>1</v>
      </c>
      <c r="I195" s="56">
        <v>4</v>
      </c>
      <c r="J195" s="7"/>
      <c r="K195" s="7"/>
      <c r="L195" s="7"/>
      <c r="M195" s="32">
        <v>178.946</v>
      </c>
      <c r="N195" s="32">
        <v>178.946</v>
      </c>
      <c r="O195" s="32">
        <v>178.93600000000001</v>
      </c>
      <c r="P195" s="32">
        <v>178.93600000000001</v>
      </c>
      <c r="Q195" s="32">
        <v>178.93600000000001</v>
      </c>
      <c r="R195" s="32">
        <v>178.93600000000001</v>
      </c>
      <c r="S195" s="33"/>
    </row>
    <row r="196" spans="1:19" ht="12.75" customHeight="1" x14ac:dyDescent="0.2">
      <c r="A196" s="16"/>
      <c r="B196" s="6">
        <v>304020001</v>
      </c>
      <c r="C196" s="5">
        <v>40</v>
      </c>
      <c r="D196" s="54"/>
      <c r="E196" s="7"/>
      <c r="F196" s="55"/>
      <c r="G196" s="7"/>
      <c r="H196" s="56">
        <v>3</v>
      </c>
      <c r="I196" s="56">
        <v>4</v>
      </c>
      <c r="J196" s="7"/>
      <c r="K196" s="7"/>
      <c r="L196" s="7"/>
      <c r="M196" s="32">
        <v>164.738</v>
      </c>
      <c r="N196" s="32">
        <v>164.738</v>
      </c>
      <c r="O196" s="32">
        <v>273.971</v>
      </c>
      <c r="P196" s="32">
        <f>471.67+23.821-1.942-101.058</f>
        <v>392.49100000000004</v>
      </c>
      <c r="Q196" s="32">
        <f>344.869-1.276</f>
        <v>343.59300000000002</v>
      </c>
      <c r="R196" s="32">
        <f>344.869-1.276</f>
        <v>343.59300000000002</v>
      </c>
      <c r="S196" s="33"/>
    </row>
    <row r="197" spans="1:19" ht="12.75" customHeight="1" x14ac:dyDescent="0.2">
      <c r="A197" s="16"/>
      <c r="B197" s="6">
        <v>304020001</v>
      </c>
      <c r="C197" s="5">
        <v>40</v>
      </c>
      <c r="D197" s="54"/>
      <c r="E197" s="7"/>
      <c r="F197" s="55"/>
      <c r="G197" s="7"/>
      <c r="H197" s="56">
        <v>4</v>
      </c>
      <c r="I197" s="56">
        <v>12</v>
      </c>
      <c r="J197" s="7"/>
      <c r="K197" s="7"/>
      <c r="L197" s="7"/>
      <c r="M197" s="32">
        <v>655.04600000000005</v>
      </c>
      <c r="N197" s="32">
        <v>655.04600000000005</v>
      </c>
      <c r="O197" s="32">
        <v>907.84199999999998</v>
      </c>
      <c r="P197" s="32">
        <v>987.84199999999998</v>
      </c>
      <c r="Q197" s="32">
        <v>907.84199999999998</v>
      </c>
      <c r="R197" s="32">
        <v>907.84199999999998</v>
      </c>
      <c r="S197" s="33"/>
    </row>
    <row r="198" spans="1:19" ht="12.75" customHeight="1" x14ac:dyDescent="0.2">
      <c r="A198" s="16"/>
      <c r="B198" s="6">
        <v>304020001</v>
      </c>
      <c r="C198" s="5">
        <v>40</v>
      </c>
      <c r="D198" s="54"/>
      <c r="E198" s="7"/>
      <c r="F198" s="55"/>
      <c r="G198" s="7"/>
      <c r="H198" s="56">
        <v>5</v>
      </c>
      <c r="I198" s="56">
        <v>5</v>
      </c>
      <c r="J198" s="7"/>
      <c r="K198" s="7"/>
      <c r="L198" s="7"/>
      <c r="M198" s="32">
        <v>40.4</v>
      </c>
      <c r="N198" s="32">
        <v>40.4</v>
      </c>
      <c r="O198" s="32">
        <v>40.4</v>
      </c>
      <c r="P198" s="32">
        <v>40.4</v>
      </c>
      <c r="Q198" s="32">
        <v>40.4</v>
      </c>
      <c r="R198" s="32">
        <v>40.4</v>
      </c>
      <c r="S198" s="33"/>
    </row>
    <row r="199" spans="1:19" ht="12.75" customHeight="1" x14ac:dyDescent="0.2">
      <c r="A199" s="16"/>
      <c r="B199" s="6">
        <v>304020001</v>
      </c>
      <c r="C199" s="5">
        <v>40</v>
      </c>
      <c r="D199" s="54"/>
      <c r="E199" s="7"/>
      <c r="F199" s="55"/>
      <c r="G199" s="7"/>
      <c r="H199" s="56">
        <v>7</v>
      </c>
      <c r="I199" s="56">
        <v>9</v>
      </c>
      <c r="J199" s="7"/>
      <c r="K199" s="7"/>
      <c r="L199" s="7"/>
      <c r="M199" s="32">
        <v>65.793000000000006</v>
      </c>
      <c r="N199" s="32">
        <v>65.793000000000006</v>
      </c>
      <c r="O199" s="32">
        <v>313.73399999999998</v>
      </c>
      <c r="P199" s="32">
        <v>313.73399999999998</v>
      </c>
      <c r="Q199" s="32">
        <v>313.73399999999998</v>
      </c>
      <c r="R199" s="32">
        <v>313.73399999999998</v>
      </c>
      <c r="S199" s="33"/>
    </row>
    <row r="200" spans="1:19" ht="12.75" customHeight="1" x14ac:dyDescent="0.2">
      <c r="A200" s="16"/>
      <c r="B200" s="6">
        <v>304020001</v>
      </c>
      <c r="C200" s="5">
        <v>40</v>
      </c>
      <c r="D200" s="54"/>
      <c r="E200" s="7"/>
      <c r="F200" s="55"/>
      <c r="G200" s="7"/>
      <c r="H200" s="56">
        <v>8</v>
      </c>
      <c r="I200" s="56">
        <v>4</v>
      </c>
      <c r="J200" s="7"/>
      <c r="K200" s="7"/>
      <c r="L200" s="7"/>
      <c r="M200" s="32">
        <v>138.1</v>
      </c>
      <c r="N200" s="32">
        <v>138.1</v>
      </c>
      <c r="O200" s="32">
        <v>161.6</v>
      </c>
      <c r="P200" s="32">
        <v>171.3</v>
      </c>
      <c r="Q200" s="32">
        <v>181</v>
      </c>
      <c r="R200" s="32">
        <v>181</v>
      </c>
      <c r="S200" s="33"/>
    </row>
    <row r="201" spans="1:19" ht="74.25" customHeight="1" x14ac:dyDescent="0.2">
      <c r="A201" s="16"/>
      <c r="B201" s="6">
        <v>304020002</v>
      </c>
      <c r="C201" s="5">
        <v>40</v>
      </c>
      <c r="D201" s="54">
        <v>40</v>
      </c>
      <c r="E201" s="7" t="s">
        <v>46</v>
      </c>
      <c r="F201" s="55">
        <v>304020002</v>
      </c>
      <c r="G201" s="7" t="s">
        <v>89</v>
      </c>
      <c r="H201" s="89"/>
      <c r="I201" s="89"/>
      <c r="J201" s="7" t="s">
        <v>88</v>
      </c>
      <c r="K201" s="7" t="s">
        <v>25</v>
      </c>
      <c r="L201" s="7" t="s">
        <v>87</v>
      </c>
      <c r="M201" s="19">
        <f>SUM(M202:M207)</f>
        <v>25376.007999999998</v>
      </c>
      <c r="N201" s="19">
        <f t="shared" ref="N201:R201" si="47">SUM(N202:N207)</f>
        <v>25376.007999999998</v>
      </c>
      <c r="O201" s="19">
        <f t="shared" si="47"/>
        <v>24978.103999999999</v>
      </c>
      <c r="P201" s="19">
        <f t="shared" si="47"/>
        <v>24844.684000000001</v>
      </c>
      <c r="Q201" s="19">
        <f t="shared" si="47"/>
        <v>24844.684000000001</v>
      </c>
      <c r="R201" s="19">
        <f t="shared" si="47"/>
        <v>24844.684000000001</v>
      </c>
      <c r="S201" s="33"/>
    </row>
    <row r="202" spans="1:19" ht="12.75" customHeight="1" x14ac:dyDescent="0.2">
      <c r="A202" s="16"/>
      <c r="B202" s="6">
        <v>304020002</v>
      </c>
      <c r="C202" s="5">
        <v>40</v>
      </c>
      <c r="D202" s="54"/>
      <c r="E202" s="7"/>
      <c r="F202" s="55"/>
      <c r="G202" s="7"/>
      <c r="H202" s="56">
        <v>1</v>
      </c>
      <c r="I202" s="56">
        <v>4</v>
      </c>
      <c r="J202" s="7"/>
      <c r="K202" s="7"/>
      <c r="L202" s="7"/>
      <c r="M202" s="32">
        <v>487.45400000000001</v>
      </c>
      <c r="N202" s="32">
        <v>487.45400000000001</v>
      </c>
      <c r="O202" s="32">
        <v>487.464</v>
      </c>
      <c r="P202" s="32">
        <v>487.464</v>
      </c>
      <c r="Q202" s="32">
        <v>487.464</v>
      </c>
      <c r="R202" s="32">
        <v>487.464</v>
      </c>
      <c r="S202" s="33"/>
    </row>
    <row r="203" spans="1:19" ht="12.75" customHeight="1" x14ac:dyDescent="0.2">
      <c r="A203" s="16"/>
      <c r="B203" s="6">
        <v>304020002</v>
      </c>
      <c r="C203" s="5">
        <v>40</v>
      </c>
      <c r="D203" s="54"/>
      <c r="E203" s="7"/>
      <c r="F203" s="55"/>
      <c r="G203" s="7"/>
      <c r="H203" s="56">
        <v>1</v>
      </c>
      <c r="I203" s="56">
        <v>13</v>
      </c>
      <c r="J203" s="7"/>
      <c r="K203" s="7"/>
      <c r="L203" s="7"/>
      <c r="M203" s="32">
        <v>8281.1239999999998</v>
      </c>
      <c r="N203" s="32">
        <v>8281.1239999999998</v>
      </c>
      <c r="O203" s="32">
        <v>7086.32</v>
      </c>
      <c r="P203" s="32">
        <v>7086.32</v>
      </c>
      <c r="Q203" s="32">
        <v>7086.32</v>
      </c>
      <c r="R203" s="32">
        <v>7086.32</v>
      </c>
      <c r="S203" s="33"/>
    </row>
    <row r="204" spans="1:19" ht="12.75" customHeight="1" x14ac:dyDescent="0.2">
      <c r="A204" s="16"/>
      <c r="B204" s="6">
        <v>304020002</v>
      </c>
      <c r="C204" s="5">
        <v>40</v>
      </c>
      <c r="D204" s="54"/>
      <c r="E204" s="7"/>
      <c r="F204" s="55"/>
      <c r="G204" s="7"/>
      <c r="H204" s="56">
        <v>3</v>
      </c>
      <c r="I204" s="56">
        <v>4</v>
      </c>
      <c r="J204" s="7"/>
      <c r="K204" s="7"/>
      <c r="L204" s="7"/>
      <c r="M204" s="32">
        <v>939.73099999999999</v>
      </c>
      <c r="N204" s="32">
        <v>939.73099999999999</v>
      </c>
      <c r="O204" s="32">
        <v>951.029</v>
      </c>
      <c r="P204" s="32">
        <f>738.73+78.879</f>
        <v>817.60900000000004</v>
      </c>
      <c r="Q204" s="32">
        <f>821.833-4.224</f>
        <v>817.60899999999992</v>
      </c>
      <c r="R204" s="32">
        <f>821.833-4.224</f>
        <v>817.60899999999992</v>
      </c>
      <c r="S204" s="33"/>
    </row>
    <row r="205" spans="1:19" ht="12.75" customHeight="1" x14ac:dyDescent="0.2">
      <c r="A205" s="16"/>
      <c r="B205" s="6">
        <v>304020002</v>
      </c>
      <c r="C205" s="5">
        <v>40</v>
      </c>
      <c r="D205" s="54"/>
      <c r="E205" s="7"/>
      <c r="F205" s="55"/>
      <c r="G205" s="7"/>
      <c r="H205" s="56">
        <v>4</v>
      </c>
      <c r="I205" s="56">
        <v>12</v>
      </c>
      <c r="J205" s="7"/>
      <c r="K205" s="7"/>
      <c r="L205" s="7"/>
      <c r="M205" s="32">
        <v>2424.4540000000002</v>
      </c>
      <c r="N205" s="32">
        <v>2424.4540000000002</v>
      </c>
      <c r="O205" s="32">
        <v>1957.1579999999999</v>
      </c>
      <c r="P205" s="32">
        <v>1957.1579999999999</v>
      </c>
      <c r="Q205" s="32">
        <v>1957.1579999999999</v>
      </c>
      <c r="R205" s="32">
        <v>1957.1579999999999</v>
      </c>
      <c r="S205" s="33"/>
    </row>
    <row r="206" spans="1:19" ht="12.75" customHeight="1" x14ac:dyDescent="0.2">
      <c r="A206" s="16"/>
      <c r="B206" s="6">
        <v>304020002</v>
      </c>
      <c r="C206" s="5">
        <v>40</v>
      </c>
      <c r="D206" s="54"/>
      <c r="E206" s="7"/>
      <c r="F206" s="55"/>
      <c r="G206" s="7"/>
      <c r="H206" s="56">
        <v>7</v>
      </c>
      <c r="I206" s="56">
        <v>9</v>
      </c>
      <c r="J206" s="7"/>
      <c r="K206" s="7"/>
      <c r="L206" s="7"/>
      <c r="M206" s="32">
        <v>240.29400000000001</v>
      </c>
      <c r="N206" s="32">
        <v>240.29400000000001</v>
      </c>
      <c r="O206" s="32">
        <v>1178.2660000000001</v>
      </c>
      <c r="P206" s="32">
        <v>1178.2660000000001</v>
      </c>
      <c r="Q206" s="32">
        <v>1178.2660000000001</v>
      </c>
      <c r="R206" s="32">
        <v>1178.2660000000001</v>
      </c>
      <c r="S206" s="33"/>
    </row>
    <row r="207" spans="1:19" ht="12.75" customHeight="1" x14ac:dyDescent="0.2">
      <c r="A207" s="16"/>
      <c r="B207" s="6">
        <v>304020002</v>
      </c>
      <c r="C207" s="5">
        <v>40</v>
      </c>
      <c r="D207" s="54"/>
      <c r="E207" s="7"/>
      <c r="F207" s="55"/>
      <c r="G207" s="7"/>
      <c r="H207" s="56">
        <v>10</v>
      </c>
      <c r="I207" s="56">
        <v>6</v>
      </c>
      <c r="J207" s="7"/>
      <c r="K207" s="7"/>
      <c r="L207" s="7"/>
      <c r="M207" s="32">
        <v>13002.950999999999</v>
      </c>
      <c r="N207" s="32">
        <v>13002.950999999999</v>
      </c>
      <c r="O207" s="32">
        <v>13317.867</v>
      </c>
      <c r="P207" s="32">
        <v>13317.867</v>
      </c>
      <c r="Q207" s="32">
        <v>13317.867</v>
      </c>
      <c r="R207" s="32">
        <v>13317.867</v>
      </c>
      <c r="S207" s="33"/>
    </row>
    <row r="208" spans="1:19" ht="147" customHeight="1" x14ac:dyDescent="0.2">
      <c r="A208" s="16"/>
      <c r="B208" s="6">
        <v>304020005</v>
      </c>
      <c r="C208" s="5">
        <v>40</v>
      </c>
      <c r="D208" s="54">
        <v>40</v>
      </c>
      <c r="E208" s="7" t="s">
        <v>46</v>
      </c>
      <c r="F208" s="55">
        <v>304020005</v>
      </c>
      <c r="G208" s="7" t="s">
        <v>86</v>
      </c>
      <c r="H208" s="89"/>
      <c r="I208" s="89"/>
      <c r="J208" s="7" t="s">
        <v>235</v>
      </c>
      <c r="K208" s="7" t="s">
        <v>4</v>
      </c>
      <c r="L208" s="7" t="s">
        <v>236</v>
      </c>
      <c r="M208" s="19">
        <f>M209</f>
        <v>66441.7</v>
      </c>
      <c r="N208" s="19">
        <f t="shared" ref="N208:R208" si="48">N209</f>
        <v>66431.702000000005</v>
      </c>
      <c r="O208" s="19">
        <f t="shared" si="48"/>
        <v>50274.8</v>
      </c>
      <c r="P208" s="19">
        <f t="shared" si="48"/>
        <v>50779.8</v>
      </c>
      <c r="Q208" s="19">
        <f t="shared" si="48"/>
        <v>50779.8</v>
      </c>
      <c r="R208" s="19">
        <f t="shared" si="48"/>
        <v>50779.8</v>
      </c>
      <c r="S208" s="33"/>
    </row>
    <row r="209" spans="1:19" ht="27" customHeight="1" x14ac:dyDescent="0.2">
      <c r="A209" s="16"/>
      <c r="B209" s="6">
        <v>304020005</v>
      </c>
      <c r="C209" s="5">
        <v>40</v>
      </c>
      <c r="D209" s="54"/>
      <c r="E209" s="7"/>
      <c r="F209" s="55"/>
      <c r="G209" s="7"/>
      <c r="H209" s="56">
        <v>4</v>
      </c>
      <c r="I209" s="56">
        <v>5</v>
      </c>
      <c r="J209" s="7"/>
      <c r="K209" s="7"/>
      <c r="L209" s="7"/>
      <c r="M209" s="32">
        <v>66441.7</v>
      </c>
      <c r="N209" s="32">
        <v>66431.702000000005</v>
      </c>
      <c r="O209" s="32">
        <v>50274.8</v>
      </c>
      <c r="P209" s="32">
        <v>50779.8</v>
      </c>
      <c r="Q209" s="32">
        <v>50779.8</v>
      </c>
      <c r="R209" s="32">
        <v>50779.8</v>
      </c>
      <c r="S209" s="33"/>
    </row>
    <row r="210" spans="1:19" ht="158.25" customHeight="1" x14ac:dyDescent="0.2">
      <c r="A210" s="16"/>
      <c r="B210" s="6">
        <v>304020007</v>
      </c>
      <c r="C210" s="5">
        <v>40</v>
      </c>
      <c r="D210" s="54">
        <v>40</v>
      </c>
      <c r="E210" s="7" t="s">
        <v>46</v>
      </c>
      <c r="F210" s="55">
        <v>304020007</v>
      </c>
      <c r="G210" s="7" t="s">
        <v>85</v>
      </c>
      <c r="H210" s="89"/>
      <c r="I210" s="89"/>
      <c r="J210" s="59" t="s">
        <v>455</v>
      </c>
      <c r="K210" s="7" t="s">
        <v>4</v>
      </c>
      <c r="L210" s="7" t="s">
        <v>236</v>
      </c>
      <c r="M210" s="19">
        <f>M211</f>
        <v>402.4</v>
      </c>
      <c r="N210" s="19">
        <f t="shared" ref="N210:R210" si="49">N211</f>
        <v>393.26100000000002</v>
      </c>
      <c r="O210" s="19">
        <f t="shared" si="49"/>
        <v>310.5</v>
      </c>
      <c r="P210" s="19">
        <f t="shared" si="49"/>
        <v>310.5</v>
      </c>
      <c r="Q210" s="19">
        <f t="shared" si="49"/>
        <v>310.5</v>
      </c>
      <c r="R210" s="19">
        <f t="shared" si="49"/>
        <v>310.5</v>
      </c>
      <c r="S210" s="33"/>
    </row>
    <row r="211" spans="1:19" ht="12.75" customHeight="1" x14ac:dyDescent="0.2">
      <c r="A211" s="16"/>
      <c r="B211" s="6">
        <v>304020007</v>
      </c>
      <c r="C211" s="5">
        <v>40</v>
      </c>
      <c r="D211" s="54"/>
      <c r="E211" s="7"/>
      <c r="F211" s="55"/>
      <c r="G211" s="7"/>
      <c r="H211" s="56">
        <v>4</v>
      </c>
      <c r="I211" s="56">
        <v>12</v>
      </c>
      <c r="J211" s="7"/>
      <c r="K211" s="7"/>
      <c r="L211" s="7"/>
      <c r="M211" s="32">
        <v>402.4</v>
      </c>
      <c r="N211" s="32">
        <v>393.26100000000002</v>
      </c>
      <c r="O211" s="32">
        <v>310.5</v>
      </c>
      <c r="P211" s="32">
        <v>310.5</v>
      </c>
      <c r="Q211" s="32">
        <v>310.5</v>
      </c>
      <c r="R211" s="32">
        <v>310.5</v>
      </c>
      <c r="S211" s="33"/>
    </row>
    <row r="212" spans="1:19" ht="42.75" customHeight="1" x14ac:dyDescent="0.2">
      <c r="A212" s="16"/>
      <c r="B212" s="6">
        <v>304020028</v>
      </c>
      <c r="C212" s="5">
        <v>40</v>
      </c>
      <c r="D212" s="54">
        <v>40</v>
      </c>
      <c r="E212" s="7" t="s">
        <v>46</v>
      </c>
      <c r="F212" s="55">
        <v>304020028</v>
      </c>
      <c r="G212" s="7" t="s">
        <v>84</v>
      </c>
      <c r="H212" s="89"/>
      <c r="I212" s="89"/>
      <c r="J212" s="7" t="s">
        <v>83</v>
      </c>
      <c r="K212" s="7" t="s">
        <v>82</v>
      </c>
      <c r="L212" s="7" t="s">
        <v>81</v>
      </c>
      <c r="M212" s="19">
        <f>M213</f>
        <v>6957.8519999999999</v>
      </c>
      <c r="N212" s="19">
        <f t="shared" ref="N212:R212" si="50">N213</f>
        <v>6957.8519999999999</v>
      </c>
      <c r="O212" s="19">
        <f t="shared" si="50"/>
        <v>6957.9</v>
      </c>
      <c r="P212" s="19">
        <f t="shared" si="50"/>
        <v>10436.799999999999</v>
      </c>
      <c r="Q212" s="19">
        <f t="shared" si="50"/>
        <v>13915.7</v>
      </c>
      <c r="R212" s="19">
        <f t="shared" si="50"/>
        <v>13915.7</v>
      </c>
      <c r="S212" s="33"/>
    </row>
    <row r="213" spans="1:19" ht="12.75" customHeight="1" x14ac:dyDescent="0.2">
      <c r="A213" s="16"/>
      <c r="B213" s="6">
        <v>304020028</v>
      </c>
      <c r="C213" s="5">
        <v>40</v>
      </c>
      <c r="D213" s="54"/>
      <c r="E213" s="7"/>
      <c r="F213" s="55"/>
      <c r="G213" s="7"/>
      <c r="H213" s="56">
        <v>10</v>
      </c>
      <c r="I213" s="56">
        <v>4</v>
      </c>
      <c r="J213" s="7"/>
      <c r="K213" s="7"/>
      <c r="L213" s="7"/>
      <c r="M213" s="32">
        <v>6957.8519999999999</v>
      </c>
      <c r="N213" s="32">
        <v>6957.8519999999999</v>
      </c>
      <c r="O213" s="32">
        <v>6957.9</v>
      </c>
      <c r="P213" s="32">
        <v>10436.799999999999</v>
      </c>
      <c r="Q213" s="32">
        <v>13915.7</v>
      </c>
      <c r="R213" s="32">
        <v>13915.7</v>
      </c>
      <c r="S213" s="33"/>
    </row>
    <row r="214" spans="1:19" ht="250.5" customHeight="1" x14ac:dyDescent="0.2">
      <c r="A214" s="16"/>
      <c r="B214" s="6">
        <v>304020036</v>
      </c>
      <c r="C214" s="5">
        <v>230</v>
      </c>
      <c r="D214" s="54">
        <v>230</v>
      </c>
      <c r="E214" s="7" t="s">
        <v>40</v>
      </c>
      <c r="F214" s="55">
        <v>304020036</v>
      </c>
      <c r="G214" s="7" t="s">
        <v>80</v>
      </c>
      <c r="H214" s="89"/>
      <c r="I214" s="89"/>
      <c r="J214" s="7" t="s">
        <v>231</v>
      </c>
      <c r="K214" s="7" t="s">
        <v>79</v>
      </c>
      <c r="L214" s="7" t="s">
        <v>37</v>
      </c>
      <c r="M214" s="19">
        <f>M215</f>
        <v>34250.199999999997</v>
      </c>
      <c r="N214" s="19">
        <f t="shared" ref="N214:R214" si="51">N215</f>
        <v>33133.233999999997</v>
      </c>
      <c r="O214" s="19">
        <f t="shared" si="51"/>
        <v>84053.8</v>
      </c>
      <c r="P214" s="19">
        <f t="shared" si="51"/>
        <v>58723.7</v>
      </c>
      <c r="Q214" s="19">
        <f t="shared" si="51"/>
        <v>84053.8</v>
      </c>
      <c r="R214" s="19">
        <f t="shared" si="51"/>
        <v>84053.8</v>
      </c>
      <c r="S214" s="33"/>
    </row>
    <row r="215" spans="1:19" ht="12.75" customHeight="1" x14ac:dyDescent="0.2">
      <c r="A215" s="16"/>
      <c r="B215" s="6">
        <v>304020036</v>
      </c>
      <c r="C215" s="5">
        <v>230</v>
      </c>
      <c r="D215" s="54"/>
      <c r="E215" s="7"/>
      <c r="F215" s="55"/>
      <c r="G215" s="7"/>
      <c r="H215" s="56">
        <v>7</v>
      </c>
      <c r="I215" s="56">
        <v>2</v>
      </c>
      <c r="J215" s="7"/>
      <c r="K215" s="7"/>
      <c r="L215" s="7"/>
      <c r="M215" s="32">
        <v>34250.199999999997</v>
      </c>
      <c r="N215" s="32">
        <v>33133.233999999997</v>
      </c>
      <c r="O215" s="32">
        <v>84053.8</v>
      </c>
      <c r="P215" s="32">
        <v>58723.7</v>
      </c>
      <c r="Q215" s="32">
        <v>84053.8</v>
      </c>
      <c r="R215" s="32">
        <v>84053.8</v>
      </c>
      <c r="S215" s="33"/>
    </row>
    <row r="216" spans="1:19" ht="263.25" customHeight="1" x14ac:dyDescent="0.2">
      <c r="A216" s="16"/>
      <c r="B216" s="6">
        <v>304020037</v>
      </c>
      <c r="C216" s="5">
        <v>230</v>
      </c>
      <c r="D216" s="54">
        <v>230</v>
      </c>
      <c r="E216" s="7" t="s">
        <v>40</v>
      </c>
      <c r="F216" s="55">
        <v>304020037</v>
      </c>
      <c r="G216" s="7" t="s">
        <v>77</v>
      </c>
      <c r="H216" s="89"/>
      <c r="I216" s="89"/>
      <c r="J216" s="7" t="s">
        <v>76</v>
      </c>
      <c r="K216" s="7" t="s">
        <v>75</v>
      </c>
      <c r="L216" s="7" t="s">
        <v>74</v>
      </c>
      <c r="M216" s="19">
        <f>M217</f>
        <v>7983.2129999999997</v>
      </c>
      <c r="N216" s="19">
        <f t="shared" ref="N216:R216" si="52">N217</f>
        <v>7979.5110000000004</v>
      </c>
      <c r="O216" s="19">
        <f t="shared" si="52"/>
        <v>17630</v>
      </c>
      <c r="P216" s="19">
        <f t="shared" si="52"/>
        <v>17630</v>
      </c>
      <c r="Q216" s="19">
        <f t="shared" si="52"/>
        <v>17630</v>
      </c>
      <c r="R216" s="19">
        <f t="shared" si="52"/>
        <v>17630</v>
      </c>
      <c r="S216" s="33"/>
    </row>
    <row r="217" spans="1:19" ht="12.75" customHeight="1" x14ac:dyDescent="0.2">
      <c r="A217" s="16"/>
      <c r="B217" s="6">
        <v>304020037</v>
      </c>
      <c r="C217" s="5">
        <v>230</v>
      </c>
      <c r="D217" s="54"/>
      <c r="E217" s="7"/>
      <c r="F217" s="55"/>
      <c r="G217" s="7"/>
      <c r="H217" s="56">
        <v>10</v>
      </c>
      <c r="I217" s="56">
        <v>4</v>
      </c>
      <c r="J217" s="7"/>
      <c r="K217" s="7"/>
      <c r="L217" s="7"/>
      <c r="M217" s="32">
        <v>7983.2129999999997</v>
      </c>
      <c r="N217" s="32">
        <v>7979.5110000000004</v>
      </c>
      <c r="O217" s="32">
        <v>17630</v>
      </c>
      <c r="P217" s="32">
        <v>17630</v>
      </c>
      <c r="Q217" s="32">
        <v>17630</v>
      </c>
      <c r="R217" s="32">
        <v>17630</v>
      </c>
      <c r="S217" s="33"/>
    </row>
    <row r="218" spans="1:19" ht="252.75" customHeight="1" x14ac:dyDescent="0.2">
      <c r="A218" s="16"/>
      <c r="B218" s="6">
        <v>304020038</v>
      </c>
      <c r="C218" s="5">
        <v>40</v>
      </c>
      <c r="D218" s="54">
        <v>40</v>
      </c>
      <c r="E218" s="7" t="s">
        <v>46</v>
      </c>
      <c r="F218" s="55">
        <v>304020038</v>
      </c>
      <c r="G218" s="7" t="s">
        <v>73</v>
      </c>
      <c r="H218" s="89"/>
      <c r="I218" s="89"/>
      <c r="J218" s="7" t="s">
        <v>72</v>
      </c>
      <c r="K218" s="7" t="s">
        <v>71</v>
      </c>
      <c r="L218" s="7" t="s">
        <v>70</v>
      </c>
      <c r="M218" s="19">
        <f>M219</f>
        <v>22047</v>
      </c>
      <c r="N218" s="19">
        <f t="shared" ref="N218:R218" si="53">N219</f>
        <v>22047</v>
      </c>
      <c r="O218" s="19">
        <f t="shared" si="53"/>
        <v>25050.9</v>
      </c>
      <c r="P218" s="19">
        <f t="shared" si="53"/>
        <v>26213.200000000001</v>
      </c>
      <c r="Q218" s="19">
        <f t="shared" si="53"/>
        <v>25050.9</v>
      </c>
      <c r="R218" s="19">
        <f t="shared" si="53"/>
        <v>25050.9</v>
      </c>
      <c r="S218" s="33"/>
    </row>
    <row r="219" spans="1:19" ht="12.75" customHeight="1" x14ac:dyDescent="0.2">
      <c r="A219" s="16"/>
      <c r="B219" s="6">
        <v>304020038</v>
      </c>
      <c r="C219" s="5">
        <v>40</v>
      </c>
      <c r="D219" s="54"/>
      <c r="E219" s="7"/>
      <c r="F219" s="55"/>
      <c r="G219" s="7"/>
      <c r="H219" s="56">
        <v>10</v>
      </c>
      <c r="I219" s="56">
        <v>4</v>
      </c>
      <c r="J219" s="7"/>
      <c r="K219" s="7"/>
      <c r="L219" s="7"/>
      <c r="M219" s="32">
        <v>22047</v>
      </c>
      <c r="N219" s="32">
        <v>22047</v>
      </c>
      <c r="O219" s="32">
        <v>25050.9</v>
      </c>
      <c r="P219" s="32">
        <v>26213.200000000001</v>
      </c>
      <c r="Q219" s="32">
        <v>25050.9</v>
      </c>
      <c r="R219" s="32">
        <v>25050.9</v>
      </c>
      <c r="S219" s="33"/>
    </row>
    <row r="220" spans="1:19" ht="116.25" customHeight="1" x14ac:dyDescent="0.2">
      <c r="A220" s="16"/>
      <c r="B220" s="6">
        <v>304020039</v>
      </c>
      <c r="C220" s="5">
        <v>40</v>
      </c>
      <c r="D220" s="54">
        <v>40</v>
      </c>
      <c r="E220" s="7" t="s">
        <v>46</v>
      </c>
      <c r="F220" s="55">
        <v>304020039</v>
      </c>
      <c r="G220" s="7" t="s">
        <v>69</v>
      </c>
      <c r="H220" s="89"/>
      <c r="I220" s="89"/>
      <c r="J220" s="7" t="s">
        <v>68</v>
      </c>
      <c r="K220" s="7" t="s">
        <v>67</v>
      </c>
      <c r="L220" s="7" t="s">
        <v>66</v>
      </c>
      <c r="M220" s="19">
        <f>M221</f>
        <v>2745.0790000000002</v>
      </c>
      <c r="N220" s="19">
        <f t="shared" ref="N220:R220" si="54">N221</f>
        <v>2745.0790000000002</v>
      </c>
      <c r="O220" s="19">
        <f t="shared" si="54"/>
        <v>3824.88</v>
      </c>
      <c r="P220" s="19">
        <f t="shared" si="54"/>
        <v>3896.38</v>
      </c>
      <c r="Q220" s="19">
        <f t="shared" si="54"/>
        <v>3778.88</v>
      </c>
      <c r="R220" s="19">
        <f t="shared" si="54"/>
        <v>3778.88</v>
      </c>
      <c r="S220" s="33"/>
    </row>
    <row r="221" spans="1:19" ht="12.75" customHeight="1" x14ac:dyDescent="0.2">
      <c r="A221" s="16"/>
      <c r="B221" s="6">
        <v>304020039</v>
      </c>
      <c r="C221" s="5">
        <v>40</v>
      </c>
      <c r="D221" s="54"/>
      <c r="E221" s="7"/>
      <c r="F221" s="55"/>
      <c r="G221" s="7"/>
      <c r="H221" s="56">
        <v>1</v>
      </c>
      <c r="I221" s="56">
        <v>13</v>
      </c>
      <c r="J221" s="7"/>
      <c r="K221" s="7"/>
      <c r="L221" s="7"/>
      <c r="M221" s="32">
        <v>2745.0790000000002</v>
      </c>
      <c r="N221" s="32">
        <v>2745.0790000000002</v>
      </c>
      <c r="O221" s="32">
        <v>3824.88</v>
      </c>
      <c r="P221" s="32">
        <v>3896.38</v>
      </c>
      <c r="Q221" s="32">
        <v>3778.88</v>
      </c>
      <c r="R221" s="32">
        <v>3778.88</v>
      </c>
      <c r="S221" s="33"/>
    </row>
    <row r="222" spans="1:19" ht="137.25" customHeight="1" x14ac:dyDescent="0.2">
      <c r="A222" s="16"/>
      <c r="B222" s="6">
        <v>304020040</v>
      </c>
      <c r="C222" s="5">
        <v>40</v>
      </c>
      <c r="D222" s="54">
        <v>40</v>
      </c>
      <c r="E222" s="7" t="s">
        <v>46</v>
      </c>
      <c r="F222" s="55">
        <v>304020040</v>
      </c>
      <c r="G222" s="7" t="s">
        <v>65</v>
      </c>
      <c r="H222" s="89"/>
      <c r="I222" s="89"/>
      <c r="J222" s="7" t="s">
        <v>242</v>
      </c>
      <c r="K222" s="7" t="s">
        <v>78</v>
      </c>
      <c r="L222" s="7" t="s">
        <v>243</v>
      </c>
      <c r="M222" s="19">
        <f>M223</f>
        <v>6294.2460000000001</v>
      </c>
      <c r="N222" s="19">
        <f t="shared" ref="N222:R222" si="55">N223</f>
        <v>6294.2460000000001</v>
      </c>
      <c r="O222" s="19">
        <f t="shared" si="55"/>
        <v>6750.6329999999998</v>
      </c>
      <c r="P222" s="19">
        <f t="shared" si="55"/>
        <v>6800.6329999999998</v>
      </c>
      <c r="Q222" s="19">
        <f t="shared" si="55"/>
        <v>6750.6329999999998</v>
      </c>
      <c r="R222" s="19">
        <f t="shared" si="55"/>
        <v>6750.6329999999998</v>
      </c>
      <c r="S222" s="33"/>
    </row>
    <row r="223" spans="1:19" ht="12.75" customHeight="1" x14ac:dyDescent="0.2">
      <c r="A223" s="16"/>
      <c r="B223" s="6">
        <v>304020040</v>
      </c>
      <c r="C223" s="5">
        <v>40</v>
      </c>
      <c r="D223" s="54"/>
      <c r="E223" s="7"/>
      <c r="F223" s="55"/>
      <c r="G223" s="7"/>
      <c r="H223" s="56">
        <v>10</v>
      </c>
      <c r="I223" s="56">
        <v>6</v>
      </c>
      <c r="J223" s="7"/>
      <c r="K223" s="7"/>
      <c r="L223" s="7"/>
      <c r="M223" s="32">
        <v>6294.2460000000001</v>
      </c>
      <c r="N223" s="32">
        <v>6294.2460000000001</v>
      </c>
      <c r="O223" s="32">
        <v>6750.6329999999998</v>
      </c>
      <c r="P223" s="32">
        <v>6800.6329999999998</v>
      </c>
      <c r="Q223" s="32">
        <v>6750.6329999999998</v>
      </c>
      <c r="R223" s="32">
        <v>6750.6329999999998</v>
      </c>
      <c r="S223" s="33"/>
    </row>
    <row r="224" spans="1:19" ht="137.25" customHeight="1" x14ac:dyDescent="0.2">
      <c r="A224" s="16"/>
      <c r="B224" s="6">
        <v>304020041</v>
      </c>
      <c r="C224" s="5">
        <v>230</v>
      </c>
      <c r="D224" s="54">
        <v>230</v>
      </c>
      <c r="E224" s="7" t="s">
        <v>40</v>
      </c>
      <c r="F224" s="55">
        <v>304020041</v>
      </c>
      <c r="G224" s="7" t="s">
        <v>64</v>
      </c>
      <c r="H224" s="89"/>
      <c r="I224" s="89"/>
      <c r="J224" s="7" t="s">
        <v>233</v>
      </c>
      <c r="K224" s="7" t="s">
        <v>63</v>
      </c>
      <c r="L224" s="7" t="s">
        <v>62</v>
      </c>
      <c r="M224" s="19">
        <f>M225</f>
        <v>0</v>
      </c>
      <c r="N224" s="19">
        <f t="shared" ref="N224:R224" si="56">N225</f>
        <v>0</v>
      </c>
      <c r="O224" s="19">
        <f t="shared" si="56"/>
        <v>9034.7000000000007</v>
      </c>
      <c r="P224" s="19">
        <f t="shared" si="56"/>
        <v>9034.7000000000007</v>
      </c>
      <c r="Q224" s="19">
        <f t="shared" si="56"/>
        <v>9034.7000000000007</v>
      </c>
      <c r="R224" s="19">
        <f t="shared" si="56"/>
        <v>9034.7000000000007</v>
      </c>
      <c r="S224" s="33"/>
    </row>
    <row r="225" spans="1:19" ht="12.75" customHeight="1" x14ac:dyDescent="0.2">
      <c r="A225" s="16"/>
      <c r="B225" s="6">
        <v>304020041</v>
      </c>
      <c r="C225" s="5">
        <v>230</v>
      </c>
      <c r="D225" s="54"/>
      <c r="E225" s="7"/>
      <c r="F225" s="55"/>
      <c r="G225" s="7"/>
      <c r="H225" s="56">
        <v>7</v>
      </c>
      <c r="I225" s="56">
        <v>7</v>
      </c>
      <c r="J225" s="7"/>
      <c r="K225" s="7"/>
      <c r="L225" s="7"/>
      <c r="M225" s="32">
        <v>0</v>
      </c>
      <c r="N225" s="32">
        <v>0</v>
      </c>
      <c r="O225" s="32">
        <v>9034.7000000000007</v>
      </c>
      <c r="P225" s="32">
        <v>9034.7000000000007</v>
      </c>
      <c r="Q225" s="32">
        <v>9034.7000000000007</v>
      </c>
      <c r="R225" s="32">
        <v>9034.7000000000007</v>
      </c>
      <c r="S225" s="33"/>
    </row>
    <row r="226" spans="1:19" ht="147.75" customHeight="1" x14ac:dyDescent="0.2">
      <c r="A226" s="16"/>
      <c r="B226" s="6">
        <v>304020054</v>
      </c>
      <c r="C226" s="5">
        <v>40</v>
      </c>
      <c r="D226" s="54">
        <v>40</v>
      </c>
      <c r="E226" s="7" t="s">
        <v>46</v>
      </c>
      <c r="F226" s="55">
        <v>304020054</v>
      </c>
      <c r="G226" s="7" t="s">
        <v>61</v>
      </c>
      <c r="H226" s="89"/>
      <c r="I226" s="89"/>
      <c r="J226" s="7" t="s">
        <v>244</v>
      </c>
      <c r="K226" s="7" t="s">
        <v>18</v>
      </c>
      <c r="L226" s="7" t="s">
        <v>245</v>
      </c>
      <c r="M226" s="19">
        <f>M227</f>
        <v>661.12</v>
      </c>
      <c r="N226" s="19">
        <f t="shared" ref="N226:R226" si="57">N227</f>
        <v>661.12</v>
      </c>
      <c r="O226" s="19">
        <f t="shared" si="57"/>
        <v>1568.64</v>
      </c>
      <c r="P226" s="19">
        <f t="shared" si="57"/>
        <v>4925</v>
      </c>
      <c r="Q226" s="19">
        <f t="shared" si="57"/>
        <v>3903.5</v>
      </c>
      <c r="R226" s="19">
        <f t="shared" si="57"/>
        <v>3903.5</v>
      </c>
      <c r="S226" s="33"/>
    </row>
    <row r="227" spans="1:19" ht="12.75" customHeight="1" x14ac:dyDescent="0.2">
      <c r="A227" s="16"/>
      <c r="B227" s="6">
        <v>304020054</v>
      </c>
      <c r="C227" s="5">
        <v>40</v>
      </c>
      <c r="D227" s="54"/>
      <c r="E227" s="7"/>
      <c r="F227" s="55"/>
      <c r="G227" s="7"/>
      <c r="H227" s="56">
        <v>4</v>
      </c>
      <c r="I227" s="56">
        <v>5</v>
      </c>
      <c r="J227" s="7"/>
      <c r="K227" s="7"/>
      <c r="L227" s="7"/>
      <c r="M227" s="32">
        <v>661.12</v>
      </c>
      <c r="N227" s="32">
        <v>661.12</v>
      </c>
      <c r="O227" s="32">
        <v>1568.64</v>
      </c>
      <c r="P227" s="32">
        <v>4925</v>
      </c>
      <c r="Q227" s="32">
        <v>3903.5</v>
      </c>
      <c r="R227" s="32">
        <v>3903.5</v>
      </c>
      <c r="S227" s="33"/>
    </row>
    <row r="228" spans="1:19" ht="168.75" customHeight="1" x14ac:dyDescent="0.2">
      <c r="A228" s="16"/>
      <c r="B228" s="6">
        <v>304020059</v>
      </c>
      <c r="C228" s="5">
        <v>40</v>
      </c>
      <c r="D228" s="54">
        <v>40</v>
      </c>
      <c r="E228" s="7" t="s">
        <v>46</v>
      </c>
      <c r="F228" s="55">
        <v>304020059</v>
      </c>
      <c r="G228" s="7" t="s">
        <v>60</v>
      </c>
      <c r="H228" s="89"/>
      <c r="I228" s="89"/>
      <c r="J228" s="7" t="s">
        <v>59</v>
      </c>
      <c r="K228" s="7" t="s">
        <v>58</v>
      </c>
      <c r="L228" s="7" t="s">
        <v>57</v>
      </c>
      <c r="M228" s="19">
        <f>M229</f>
        <v>9945</v>
      </c>
      <c r="N228" s="19">
        <f t="shared" ref="N228:R228" si="58">N229</f>
        <v>9945</v>
      </c>
      <c r="O228" s="19">
        <f t="shared" si="58"/>
        <v>4697.5</v>
      </c>
      <c r="P228" s="19">
        <f t="shared" si="58"/>
        <v>4871.5</v>
      </c>
      <c r="Q228" s="19">
        <f t="shared" si="58"/>
        <v>4915</v>
      </c>
      <c r="R228" s="19">
        <f t="shared" si="58"/>
        <v>4915</v>
      </c>
      <c r="S228" s="33"/>
    </row>
    <row r="229" spans="1:19" ht="12.75" customHeight="1" x14ac:dyDescent="0.2">
      <c r="A229" s="16"/>
      <c r="B229" s="6">
        <v>304020059</v>
      </c>
      <c r="C229" s="5">
        <v>40</v>
      </c>
      <c r="D229" s="54"/>
      <c r="E229" s="7"/>
      <c r="F229" s="55"/>
      <c r="G229" s="7"/>
      <c r="H229" s="56">
        <v>1</v>
      </c>
      <c r="I229" s="56">
        <v>13</v>
      </c>
      <c r="J229" s="7"/>
      <c r="K229" s="7"/>
      <c r="L229" s="7"/>
      <c r="M229" s="32">
        <v>9945</v>
      </c>
      <c r="N229" s="32">
        <v>9945</v>
      </c>
      <c r="O229" s="32">
        <v>4697.5</v>
      </c>
      <c r="P229" s="32">
        <v>4871.5</v>
      </c>
      <c r="Q229" s="32">
        <v>4915</v>
      </c>
      <c r="R229" s="32">
        <v>4915</v>
      </c>
      <c r="S229" s="33"/>
    </row>
    <row r="230" spans="1:19" ht="53.25" customHeight="1" x14ac:dyDescent="0.2">
      <c r="A230" s="16"/>
      <c r="B230" s="6">
        <v>304020060</v>
      </c>
      <c r="C230" s="5">
        <v>40</v>
      </c>
      <c r="D230" s="54">
        <v>40</v>
      </c>
      <c r="E230" s="7" t="s">
        <v>46</v>
      </c>
      <c r="F230" s="55">
        <v>304020060</v>
      </c>
      <c r="G230" s="7" t="s">
        <v>56</v>
      </c>
      <c r="H230" s="89"/>
      <c r="I230" s="89"/>
      <c r="J230" s="7" t="s">
        <v>55</v>
      </c>
      <c r="K230" s="7" t="s">
        <v>54</v>
      </c>
      <c r="L230" s="7" t="s">
        <v>9</v>
      </c>
      <c r="M230" s="19">
        <f>M231</f>
        <v>42363.7</v>
      </c>
      <c r="N230" s="19">
        <f t="shared" ref="N230:R230" si="59">N231</f>
        <v>42363.7</v>
      </c>
      <c r="O230" s="19">
        <f t="shared" si="59"/>
        <v>37362.199999999997</v>
      </c>
      <c r="P230" s="19">
        <f t="shared" si="59"/>
        <v>38002.400000000001</v>
      </c>
      <c r="Q230" s="19">
        <f t="shared" si="59"/>
        <v>39366.699999999997</v>
      </c>
      <c r="R230" s="19">
        <f t="shared" si="59"/>
        <v>39366.699999999997</v>
      </c>
      <c r="S230" s="33"/>
    </row>
    <row r="231" spans="1:19" ht="12.75" customHeight="1" x14ac:dyDescent="0.2">
      <c r="A231" s="16"/>
      <c r="B231" s="6">
        <v>304020060</v>
      </c>
      <c r="C231" s="5">
        <v>40</v>
      </c>
      <c r="D231" s="54"/>
      <c r="E231" s="7"/>
      <c r="F231" s="55"/>
      <c r="G231" s="7"/>
      <c r="H231" s="56">
        <v>5</v>
      </c>
      <c r="I231" s="56">
        <v>2</v>
      </c>
      <c r="J231" s="7"/>
      <c r="K231" s="7"/>
      <c r="L231" s="7"/>
      <c r="M231" s="32">
        <v>42363.7</v>
      </c>
      <c r="N231" s="32">
        <v>42363.7</v>
      </c>
      <c r="O231" s="32">
        <v>37362.199999999997</v>
      </c>
      <c r="P231" s="32">
        <v>38002.400000000001</v>
      </c>
      <c r="Q231" s="32">
        <v>39366.699999999997</v>
      </c>
      <c r="R231" s="32">
        <v>39366.699999999997</v>
      </c>
      <c r="S231" s="33"/>
    </row>
    <row r="232" spans="1:19" ht="160.5" customHeight="1" x14ac:dyDescent="0.2">
      <c r="A232" s="16"/>
      <c r="B232" s="6">
        <v>304020067</v>
      </c>
      <c r="C232" s="5">
        <v>40</v>
      </c>
      <c r="D232" s="54">
        <v>40</v>
      </c>
      <c r="E232" s="7" t="s">
        <v>46</v>
      </c>
      <c r="F232" s="55">
        <v>304020067</v>
      </c>
      <c r="G232" s="7" t="s">
        <v>53</v>
      </c>
      <c r="H232" s="89"/>
      <c r="I232" s="89"/>
      <c r="J232" s="7" t="s">
        <v>240</v>
      </c>
      <c r="K232" s="7" t="s">
        <v>4</v>
      </c>
      <c r="L232" s="7" t="s">
        <v>236</v>
      </c>
      <c r="M232" s="19">
        <f>M233</f>
        <v>2243.3000000000002</v>
      </c>
      <c r="N232" s="19">
        <f t="shared" ref="N232:R232" si="60">N233</f>
        <v>2120.04</v>
      </c>
      <c r="O232" s="19">
        <f t="shared" si="60"/>
        <v>3391.9</v>
      </c>
      <c r="P232" s="19">
        <f t="shared" si="60"/>
        <v>3391.9</v>
      </c>
      <c r="Q232" s="19">
        <f t="shared" si="60"/>
        <v>3391.9</v>
      </c>
      <c r="R232" s="19">
        <f t="shared" si="60"/>
        <v>3391.9</v>
      </c>
      <c r="S232" s="33"/>
    </row>
    <row r="233" spans="1:19" ht="24" customHeight="1" x14ac:dyDescent="0.2">
      <c r="A233" s="16"/>
      <c r="B233" s="6">
        <v>304020067</v>
      </c>
      <c r="C233" s="5">
        <v>40</v>
      </c>
      <c r="D233" s="54"/>
      <c r="E233" s="7"/>
      <c r="F233" s="55"/>
      <c r="G233" s="7"/>
      <c r="H233" s="56">
        <v>4</v>
      </c>
      <c r="I233" s="56">
        <v>5</v>
      </c>
      <c r="J233" s="7"/>
      <c r="K233" s="7"/>
      <c r="L233" s="7"/>
      <c r="M233" s="32">
        <v>2243.3000000000002</v>
      </c>
      <c r="N233" s="32">
        <v>2120.04</v>
      </c>
      <c r="O233" s="32">
        <v>3391.9</v>
      </c>
      <c r="P233" s="32">
        <v>3391.9</v>
      </c>
      <c r="Q233" s="32">
        <v>3391.9</v>
      </c>
      <c r="R233" s="32">
        <v>3391.9</v>
      </c>
      <c r="S233" s="33"/>
    </row>
    <row r="234" spans="1:19" ht="284.25" customHeight="1" x14ac:dyDescent="0.2">
      <c r="A234" s="16"/>
      <c r="B234" s="6">
        <v>304020082</v>
      </c>
      <c r="C234" s="5">
        <v>40</v>
      </c>
      <c r="D234" s="54">
        <v>40</v>
      </c>
      <c r="E234" s="7" t="s">
        <v>46</v>
      </c>
      <c r="F234" s="55">
        <v>304020082</v>
      </c>
      <c r="G234" s="7" t="s">
        <v>51</v>
      </c>
      <c r="H234" s="89"/>
      <c r="I234" s="89"/>
      <c r="J234" s="7" t="s">
        <v>238</v>
      </c>
      <c r="K234" s="7" t="s">
        <v>237</v>
      </c>
      <c r="L234" s="7" t="s">
        <v>239</v>
      </c>
      <c r="M234" s="19">
        <f>M235</f>
        <v>96.5</v>
      </c>
      <c r="N234" s="19">
        <f t="shared" ref="N234:R234" si="61">N235</f>
        <v>96.5</v>
      </c>
      <c r="O234" s="19">
        <f t="shared" si="61"/>
        <v>96.7</v>
      </c>
      <c r="P234" s="19">
        <f t="shared" si="61"/>
        <v>96.7</v>
      </c>
      <c r="Q234" s="19">
        <f t="shared" si="61"/>
        <v>96.7</v>
      </c>
      <c r="R234" s="19">
        <f t="shared" si="61"/>
        <v>96.7</v>
      </c>
      <c r="S234" s="33"/>
    </row>
    <row r="235" spans="1:19" ht="12.75" customHeight="1" x14ac:dyDescent="0.2">
      <c r="A235" s="16"/>
      <c r="B235" s="6">
        <v>304020082</v>
      </c>
      <c r="C235" s="5">
        <v>40</v>
      </c>
      <c r="D235" s="54"/>
      <c r="E235" s="7"/>
      <c r="F235" s="55"/>
      <c r="G235" s="7"/>
      <c r="H235" s="56">
        <v>6</v>
      </c>
      <c r="I235" s="56">
        <v>5</v>
      </c>
      <c r="J235" s="7"/>
      <c r="K235" s="7"/>
      <c r="L235" s="7"/>
      <c r="M235" s="32">
        <v>96.5</v>
      </c>
      <c r="N235" s="32">
        <v>96.5</v>
      </c>
      <c r="O235" s="32">
        <v>96.7</v>
      </c>
      <c r="P235" s="32">
        <v>96.7</v>
      </c>
      <c r="Q235" s="32">
        <v>96.7</v>
      </c>
      <c r="R235" s="32">
        <v>96.7</v>
      </c>
      <c r="S235" s="33"/>
    </row>
    <row r="236" spans="1:19" ht="105.75" customHeight="1" x14ac:dyDescent="0.2">
      <c r="A236" s="16"/>
      <c r="B236" s="6">
        <v>304020084</v>
      </c>
      <c r="C236" s="5">
        <v>40</v>
      </c>
      <c r="D236" s="54">
        <v>40</v>
      </c>
      <c r="E236" s="7" t="s">
        <v>46</v>
      </c>
      <c r="F236" s="55">
        <v>304020084</v>
      </c>
      <c r="G236" s="7" t="s">
        <v>50</v>
      </c>
      <c r="H236" s="89"/>
      <c r="I236" s="89"/>
      <c r="J236" s="7" t="s">
        <v>49</v>
      </c>
      <c r="K236" s="7" t="s">
        <v>48</v>
      </c>
      <c r="L236" s="7" t="s">
        <v>47</v>
      </c>
      <c r="M236" s="19">
        <f>M237</f>
        <v>2978.9</v>
      </c>
      <c r="N236" s="19">
        <f t="shared" ref="N236:R236" si="62">N237</f>
        <v>2978.8310000000001</v>
      </c>
      <c r="O236" s="19">
        <f t="shared" si="62"/>
        <v>2993.8</v>
      </c>
      <c r="P236" s="19">
        <f t="shared" si="62"/>
        <v>2993.8</v>
      </c>
      <c r="Q236" s="19">
        <f t="shared" si="62"/>
        <v>2993.8</v>
      </c>
      <c r="R236" s="19">
        <f t="shared" si="62"/>
        <v>2993.8</v>
      </c>
      <c r="S236" s="33"/>
    </row>
    <row r="237" spans="1:19" ht="12.75" customHeight="1" x14ac:dyDescent="0.2">
      <c r="A237" s="16"/>
      <c r="B237" s="6">
        <v>304020084</v>
      </c>
      <c r="C237" s="5">
        <v>40</v>
      </c>
      <c r="D237" s="54"/>
      <c r="E237" s="7"/>
      <c r="F237" s="55"/>
      <c r="G237" s="7"/>
      <c r="H237" s="56">
        <v>9</v>
      </c>
      <c r="I237" s="56">
        <v>9</v>
      </c>
      <c r="J237" s="7"/>
      <c r="K237" s="7"/>
      <c r="L237" s="7"/>
      <c r="M237" s="32">
        <v>2978.9</v>
      </c>
      <c r="N237" s="32">
        <v>2978.8310000000001</v>
      </c>
      <c r="O237" s="32">
        <v>2993.8</v>
      </c>
      <c r="P237" s="32">
        <v>2993.8</v>
      </c>
      <c r="Q237" s="32">
        <v>2993.8</v>
      </c>
      <c r="R237" s="32">
        <v>2993.8</v>
      </c>
      <c r="S237" s="33"/>
    </row>
    <row r="238" spans="1:19" ht="95.25" customHeight="1" x14ac:dyDescent="0.2">
      <c r="A238" s="16"/>
      <c r="B238" s="6">
        <v>304020089</v>
      </c>
      <c r="C238" s="5">
        <v>40</v>
      </c>
      <c r="D238" s="54">
        <v>40</v>
      </c>
      <c r="E238" s="7" t="s">
        <v>46</v>
      </c>
      <c r="F238" s="55">
        <v>304020089</v>
      </c>
      <c r="G238" s="7" t="s">
        <v>45</v>
      </c>
      <c r="H238" s="89"/>
      <c r="I238" s="89"/>
      <c r="J238" s="7" t="s">
        <v>44</v>
      </c>
      <c r="K238" s="7" t="s">
        <v>43</v>
      </c>
      <c r="L238" s="7" t="s">
        <v>42</v>
      </c>
      <c r="M238" s="19">
        <f>SUM(M239:M243)</f>
        <v>309.80099999999999</v>
      </c>
      <c r="N238" s="19">
        <f t="shared" ref="N238:R238" si="63">SUM(N239:N243)</f>
        <v>309.80099999999999</v>
      </c>
      <c r="O238" s="19">
        <f t="shared" si="63"/>
        <v>1136</v>
      </c>
      <c r="P238" s="19">
        <f t="shared" si="63"/>
        <v>934.5</v>
      </c>
      <c r="Q238" s="19">
        <f t="shared" si="63"/>
        <v>1230.8980000000001</v>
      </c>
      <c r="R238" s="19">
        <f t="shared" si="63"/>
        <v>1230.8980000000001</v>
      </c>
      <c r="S238" s="33"/>
    </row>
    <row r="239" spans="1:19" ht="12.75" customHeight="1" x14ac:dyDescent="0.2">
      <c r="A239" s="16"/>
      <c r="B239" s="6">
        <v>304020089</v>
      </c>
      <c r="C239" s="5">
        <v>40</v>
      </c>
      <c r="D239" s="54"/>
      <c r="E239" s="7"/>
      <c r="F239" s="55"/>
      <c r="G239" s="7"/>
      <c r="H239" s="56">
        <v>0</v>
      </c>
      <c r="I239" s="56">
        <v>0</v>
      </c>
      <c r="J239" s="7"/>
      <c r="K239" s="7"/>
      <c r="L239" s="7"/>
      <c r="M239" s="32">
        <v>0</v>
      </c>
      <c r="N239" s="32">
        <v>0</v>
      </c>
      <c r="O239" s="32">
        <v>0</v>
      </c>
      <c r="P239" s="32">
        <v>0</v>
      </c>
      <c r="Q239" s="32">
        <v>0</v>
      </c>
      <c r="R239" s="32">
        <v>0</v>
      </c>
      <c r="S239" s="33"/>
    </row>
    <row r="240" spans="1:19" ht="12.75" customHeight="1" x14ac:dyDescent="0.2">
      <c r="A240" s="16"/>
      <c r="B240" s="6">
        <v>304020089</v>
      </c>
      <c r="C240" s="5">
        <v>40</v>
      </c>
      <c r="D240" s="54"/>
      <c r="E240" s="7"/>
      <c r="F240" s="55"/>
      <c r="G240" s="7"/>
      <c r="H240" s="56">
        <v>1</v>
      </c>
      <c r="I240" s="56">
        <v>13</v>
      </c>
      <c r="J240" s="7"/>
      <c r="K240" s="7"/>
      <c r="L240" s="7"/>
      <c r="M240" s="32">
        <v>130.797</v>
      </c>
      <c r="N240" s="32">
        <v>130.797</v>
      </c>
      <c r="O240" s="32">
        <v>276</v>
      </c>
      <c r="P240" s="32">
        <v>204.5</v>
      </c>
      <c r="Q240" s="32">
        <v>322</v>
      </c>
      <c r="R240" s="32">
        <v>322</v>
      </c>
      <c r="S240" s="33"/>
    </row>
    <row r="241" spans="1:19" ht="12.75" customHeight="1" x14ac:dyDescent="0.2">
      <c r="A241" s="16"/>
      <c r="B241" s="6">
        <v>304020089</v>
      </c>
      <c r="C241" s="5">
        <v>40</v>
      </c>
      <c r="D241" s="54"/>
      <c r="E241" s="7"/>
      <c r="F241" s="55"/>
      <c r="G241" s="7"/>
      <c r="H241" s="56">
        <v>3</v>
      </c>
      <c r="I241" s="56">
        <v>4</v>
      </c>
      <c r="J241" s="7"/>
      <c r="K241" s="7"/>
      <c r="L241" s="7"/>
      <c r="M241" s="32">
        <v>0</v>
      </c>
      <c r="N241" s="32">
        <v>0</v>
      </c>
      <c r="O241" s="32">
        <v>0</v>
      </c>
      <c r="P241" s="32">
        <v>0</v>
      </c>
      <c r="Q241" s="32">
        <f>43.698+5.2</f>
        <v>48.898000000000003</v>
      </c>
      <c r="R241" s="32">
        <f>43.698+5.2</f>
        <v>48.898000000000003</v>
      </c>
      <c r="S241" s="33"/>
    </row>
    <row r="242" spans="1:19" ht="12.75" customHeight="1" x14ac:dyDescent="0.2">
      <c r="A242" s="16"/>
      <c r="B242" s="6">
        <v>304020089</v>
      </c>
      <c r="C242" s="5">
        <v>40</v>
      </c>
      <c r="D242" s="54"/>
      <c r="E242" s="7"/>
      <c r="F242" s="55"/>
      <c r="G242" s="7"/>
      <c r="H242" s="56">
        <v>4</v>
      </c>
      <c r="I242" s="56">
        <v>12</v>
      </c>
      <c r="J242" s="7"/>
      <c r="K242" s="7"/>
      <c r="L242" s="7"/>
      <c r="M242" s="32">
        <v>0</v>
      </c>
      <c r="N242" s="32">
        <v>0</v>
      </c>
      <c r="O242" s="32">
        <v>160</v>
      </c>
      <c r="P242" s="32">
        <v>80</v>
      </c>
      <c r="Q242" s="32">
        <v>160</v>
      </c>
      <c r="R242" s="32">
        <v>160</v>
      </c>
      <c r="S242" s="33"/>
    </row>
    <row r="243" spans="1:19" ht="12.75" customHeight="1" x14ac:dyDescent="0.2">
      <c r="A243" s="16"/>
      <c r="B243" s="6">
        <v>304020089</v>
      </c>
      <c r="C243" s="5">
        <v>40</v>
      </c>
      <c r="D243" s="54"/>
      <c r="E243" s="7"/>
      <c r="F243" s="55"/>
      <c r="G243" s="7"/>
      <c r="H243" s="56">
        <v>10</v>
      </c>
      <c r="I243" s="56">
        <v>6</v>
      </c>
      <c r="J243" s="7"/>
      <c r="K243" s="7"/>
      <c r="L243" s="7"/>
      <c r="M243" s="32">
        <v>179.00399999999999</v>
      </c>
      <c r="N243" s="32">
        <v>179.00399999999999</v>
      </c>
      <c r="O243" s="32">
        <v>700</v>
      </c>
      <c r="P243" s="32">
        <v>650</v>
      </c>
      <c r="Q243" s="32">
        <v>700</v>
      </c>
      <c r="R243" s="32">
        <v>700</v>
      </c>
      <c r="S243" s="33"/>
    </row>
    <row r="244" spans="1:19" ht="225.75" customHeight="1" x14ac:dyDescent="0.2">
      <c r="A244" s="16"/>
      <c r="B244" s="6">
        <v>305020000</v>
      </c>
      <c r="C244" s="5">
        <v>230</v>
      </c>
      <c r="D244" s="54">
        <v>230</v>
      </c>
      <c r="E244" s="7" t="s">
        <v>40</v>
      </c>
      <c r="F244" s="55">
        <v>305020000</v>
      </c>
      <c r="G244" s="7" t="s">
        <v>41</v>
      </c>
      <c r="H244" s="89"/>
      <c r="I244" s="89"/>
      <c r="J244" s="7" t="s">
        <v>232</v>
      </c>
      <c r="K244" s="7" t="s">
        <v>38</v>
      </c>
      <c r="L244" s="7" t="s">
        <v>37</v>
      </c>
      <c r="M244" s="19">
        <f>M245</f>
        <v>1146897.1000000001</v>
      </c>
      <c r="N244" s="19">
        <f t="shared" ref="N244:R244" si="64">N245</f>
        <v>1146897.1000000001</v>
      </c>
      <c r="O244" s="19">
        <f t="shared" si="64"/>
        <v>1077730.1000000001</v>
      </c>
      <c r="P244" s="19">
        <f t="shared" si="64"/>
        <v>1077728.6000000001</v>
      </c>
      <c r="Q244" s="19">
        <f t="shared" si="64"/>
        <v>1077728.6000000001</v>
      </c>
      <c r="R244" s="19">
        <f t="shared" si="64"/>
        <v>1077728.6000000001</v>
      </c>
      <c r="S244" s="33"/>
    </row>
    <row r="245" spans="1:19" ht="12.75" customHeight="1" x14ac:dyDescent="0.2">
      <c r="A245" s="16"/>
      <c r="B245" s="6">
        <v>305020000</v>
      </c>
      <c r="C245" s="5">
        <v>230</v>
      </c>
      <c r="D245" s="54"/>
      <c r="E245" s="7"/>
      <c r="F245" s="55"/>
      <c r="G245" s="7"/>
      <c r="H245" s="56">
        <v>7</v>
      </c>
      <c r="I245" s="56">
        <v>2</v>
      </c>
      <c r="J245" s="7"/>
      <c r="K245" s="7"/>
      <c r="L245" s="7"/>
      <c r="M245" s="32">
        <v>1146897.1000000001</v>
      </c>
      <c r="N245" s="32">
        <v>1146897.1000000001</v>
      </c>
      <c r="O245" s="32">
        <v>1077730.1000000001</v>
      </c>
      <c r="P245" s="32">
        <v>1077728.6000000001</v>
      </c>
      <c r="Q245" s="32">
        <v>1077728.6000000001</v>
      </c>
      <c r="R245" s="32">
        <v>1077728.6000000001</v>
      </c>
      <c r="S245" s="33"/>
    </row>
    <row r="246" spans="1:19" ht="222.75" customHeight="1" x14ac:dyDescent="0.2">
      <c r="A246" s="16"/>
      <c r="B246" s="6">
        <v>305030000</v>
      </c>
      <c r="C246" s="5">
        <v>230</v>
      </c>
      <c r="D246" s="54">
        <v>230</v>
      </c>
      <c r="E246" s="7" t="s">
        <v>40</v>
      </c>
      <c r="F246" s="55">
        <v>305030000</v>
      </c>
      <c r="G246" s="7" t="s">
        <v>39</v>
      </c>
      <c r="H246" s="89"/>
      <c r="I246" s="89"/>
      <c r="J246" s="7" t="s">
        <v>232</v>
      </c>
      <c r="K246" s="7" t="s">
        <v>38</v>
      </c>
      <c r="L246" s="7" t="s">
        <v>37</v>
      </c>
      <c r="M246" s="19">
        <f>M247</f>
        <v>215653.5</v>
      </c>
      <c r="N246" s="19">
        <f t="shared" ref="N246:R246" si="65">N247</f>
        <v>215653.5</v>
      </c>
      <c r="O246" s="19">
        <f t="shared" si="65"/>
        <v>225647</v>
      </c>
      <c r="P246" s="19">
        <f t="shared" si="65"/>
        <v>225647</v>
      </c>
      <c r="Q246" s="19">
        <f t="shared" si="65"/>
        <v>225647</v>
      </c>
      <c r="R246" s="19">
        <f t="shared" si="65"/>
        <v>225647</v>
      </c>
      <c r="S246" s="33"/>
    </row>
    <row r="247" spans="1:19" ht="12.75" customHeight="1" x14ac:dyDescent="0.2">
      <c r="A247" s="16"/>
      <c r="B247" s="6">
        <v>305030000</v>
      </c>
      <c r="C247" s="5">
        <v>230</v>
      </c>
      <c r="D247" s="54"/>
      <c r="E247" s="7"/>
      <c r="F247" s="55"/>
      <c r="G247" s="7"/>
      <c r="H247" s="56">
        <v>7</v>
      </c>
      <c r="I247" s="56">
        <v>1</v>
      </c>
      <c r="J247" s="7"/>
      <c r="K247" s="7"/>
      <c r="L247" s="7"/>
      <c r="M247" s="32">
        <v>215653.5</v>
      </c>
      <c r="N247" s="32">
        <v>215653.5</v>
      </c>
      <c r="O247" s="32">
        <v>225647</v>
      </c>
      <c r="P247" s="32">
        <v>225647</v>
      </c>
      <c r="Q247" s="32">
        <v>225647</v>
      </c>
      <c r="R247" s="32">
        <v>225647</v>
      </c>
      <c r="S247" s="33"/>
    </row>
    <row r="248" spans="1:19" ht="98.25" customHeight="1" x14ac:dyDescent="0.2">
      <c r="A248" s="16"/>
      <c r="B248" s="6">
        <v>306010000</v>
      </c>
      <c r="C248" s="5">
        <v>50</v>
      </c>
      <c r="D248" s="54">
        <v>50</v>
      </c>
      <c r="E248" s="7" t="s">
        <v>2</v>
      </c>
      <c r="F248" s="55">
        <v>306010000</v>
      </c>
      <c r="G248" s="7" t="s">
        <v>36</v>
      </c>
      <c r="H248" s="89"/>
      <c r="I248" s="89"/>
      <c r="J248" s="59" t="s">
        <v>456</v>
      </c>
      <c r="K248" s="7" t="s">
        <v>35</v>
      </c>
      <c r="L248" s="7" t="s">
        <v>34</v>
      </c>
      <c r="M248" s="19">
        <f>M249</f>
        <v>188697.60000000001</v>
      </c>
      <c r="N248" s="19">
        <f t="shared" ref="N248:R248" si="66">N249</f>
        <v>188697.60000000001</v>
      </c>
      <c r="O248" s="19">
        <f t="shared" si="66"/>
        <v>195346.37</v>
      </c>
      <c r="P248" s="19">
        <f t="shared" si="66"/>
        <v>188636.98</v>
      </c>
      <c r="Q248" s="19">
        <f t="shared" si="66"/>
        <v>188636.98</v>
      </c>
      <c r="R248" s="19">
        <f t="shared" si="66"/>
        <v>188636.98</v>
      </c>
      <c r="S248" s="33"/>
    </row>
    <row r="249" spans="1:19" ht="12.75" customHeight="1" x14ac:dyDescent="0.2">
      <c r="A249" s="16"/>
      <c r="B249" s="6">
        <v>306010000</v>
      </c>
      <c r="C249" s="5">
        <v>50</v>
      </c>
      <c r="D249" s="54"/>
      <c r="E249" s="7"/>
      <c r="F249" s="55"/>
      <c r="G249" s="7"/>
      <c r="H249" s="56">
        <v>14</v>
      </c>
      <c r="I249" s="56">
        <v>1</v>
      </c>
      <c r="J249" s="7"/>
      <c r="K249" s="7"/>
      <c r="L249" s="7"/>
      <c r="M249" s="32">
        <v>188697.60000000001</v>
      </c>
      <c r="N249" s="32">
        <v>188697.60000000001</v>
      </c>
      <c r="O249" s="32">
        <v>195346.37</v>
      </c>
      <c r="P249" s="32">
        <v>188636.98</v>
      </c>
      <c r="Q249" s="32">
        <v>188636.98</v>
      </c>
      <c r="R249" s="32">
        <v>188636.98</v>
      </c>
      <c r="S249" s="33"/>
    </row>
    <row r="250" spans="1:19" ht="107.25" customHeight="1" x14ac:dyDescent="0.2">
      <c r="A250" s="16"/>
      <c r="B250" s="6">
        <v>306030001</v>
      </c>
      <c r="C250" s="5">
        <v>50</v>
      </c>
      <c r="D250" s="54">
        <v>50</v>
      </c>
      <c r="E250" s="7" t="s">
        <v>2</v>
      </c>
      <c r="F250" s="55">
        <v>306030001</v>
      </c>
      <c r="G250" s="7" t="s">
        <v>33</v>
      </c>
      <c r="H250" s="89"/>
      <c r="I250" s="89"/>
      <c r="J250" s="7" t="s">
        <v>32</v>
      </c>
      <c r="K250" s="7" t="s">
        <v>31</v>
      </c>
      <c r="L250" s="7" t="s">
        <v>30</v>
      </c>
      <c r="M250" s="19">
        <f>M251</f>
        <v>3704.7</v>
      </c>
      <c r="N250" s="19">
        <f t="shared" ref="N250:R250" si="67">N251</f>
        <v>3704.7</v>
      </c>
      <c r="O250" s="19">
        <f t="shared" si="67"/>
        <v>3780.2</v>
      </c>
      <c r="P250" s="19">
        <f t="shared" si="67"/>
        <v>3780.2</v>
      </c>
      <c r="Q250" s="19">
        <f t="shared" si="67"/>
        <v>3927.8</v>
      </c>
      <c r="R250" s="19">
        <f t="shared" si="67"/>
        <v>3927.8</v>
      </c>
      <c r="S250" s="33"/>
    </row>
    <row r="251" spans="1:19" ht="12.75" customHeight="1" x14ac:dyDescent="0.2">
      <c r="A251" s="16"/>
      <c r="B251" s="6">
        <v>306030001</v>
      </c>
      <c r="C251" s="5">
        <v>50</v>
      </c>
      <c r="D251" s="54"/>
      <c r="E251" s="7"/>
      <c r="F251" s="55"/>
      <c r="G251" s="7"/>
      <c r="H251" s="56">
        <v>2</v>
      </c>
      <c r="I251" s="56">
        <v>3</v>
      </c>
      <c r="J251" s="7"/>
      <c r="K251" s="7"/>
      <c r="L251" s="7"/>
      <c r="M251" s="32">
        <v>3704.7</v>
      </c>
      <c r="N251" s="32">
        <v>3704.7</v>
      </c>
      <c r="O251" s="32">
        <v>3780.2</v>
      </c>
      <c r="P251" s="32">
        <v>3780.2</v>
      </c>
      <c r="Q251" s="32">
        <v>3927.8</v>
      </c>
      <c r="R251" s="32">
        <v>3927.8</v>
      </c>
      <c r="S251" s="33"/>
    </row>
    <row r="252" spans="1:19" ht="61.5" customHeight="1" x14ac:dyDescent="0.2">
      <c r="A252" s="16"/>
      <c r="B252" s="6">
        <v>306030002</v>
      </c>
      <c r="C252" s="5">
        <v>50</v>
      </c>
      <c r="D252" s="54">
        <v>50</v>
      </c>
      <c r="E252" s="7" t="s">
        <v>2</v>
      </c>
      <c r="F252" s="55">
        <v>306030002</v>
      </c>
      <c r="G252" s="7" t="s">
        <v>29</v>
      </c>
      <c r="H252" s="89"/>
      <c r="I252" s="89"/>
      <c r="J252" s="7" t="s">
        <v>28</v>
      </c>
      <c r="K252" s="7" t="s">
        <v>4</v>
      </c>
      <c r="L252" s="7" t="s">
        <v>16</v>
      </c>
      <c r="M252" s="19">
        <f>M253</f>
        <v>179.11500000000001</v>
      </c>
      <c r="N252" s="19">
        <f t="shared" ref="N252:R252" si="68">N253</f>
        <v>179.11500000000001</v>
      </c>
      <c r="O252" s="19">
        <f t="shared" si="68"/>
        <v>249.6</v>
      </c>
      <c r="P252" s="19">
        <f t="shared" si="68"/>
        <v>244.4</v>
      </c>
      <c r="Q252" s="19">
        <f t="shared" si="68"/>
        <v>244.4</v>
      </c>
      <c r="R252" s="19">
        <f t="shared" si="68"/>
        <v>244.4</v>
      </c>
      <c r="S252" s="33"/>
    </row>
    <row r="253" spans="1:19" ht="12.75" customHeight="1" x14ac:dyDescent="0.2">
      <c r="A253" s="16"/>
      <c r="B253" s="6">
        <v>306030002</v>
      </c>
      <c r="C253" s="5">
        <v>50</v>
      </c>
      <c r="D253" s="54"/>
      <c r="E253" s="7"/>
      <c r="F253" s="55"/>
      <c r="G253" s="7"/>
      <c r="H253" s="56">
        <v>3</v>
      </c>
      <c r="I253" s="56">
        <v>4</v>
      </c>
      <c r="J253" s="7"/>
      <c r="K253" s="7"/>
      <c r="L253" s="7"/>
      <c r="M253" s="32">
        <v>179.11500000000001</v>
      </c>
      <c r="N253" s="32">
        <v>179.11500000000001</v>
      </c>
      <c r="O253" s="32">
        <v>249.6</v>
      </c>
      <c r="P253" s="32">
        <f>249.6-5.2</f>
        <v>244.4</v>
      </c>
      <c r="Q253" s="32">
        <f t="shared" ref="Q253:R253" si="69">249.6-5.2</f>
        <v>244.4</v>
      </c>
      <c r="R253" s="32">
        <f t="shared" si="69"/>
        <v>244.4</v>
      </c>
      <c r="S253" s="33"/>
    </row>
    <row r="254" spans="1:19" ht="179.25" customHeight="1" x14ac:dyDescent="0.2">
      <c r="A254" s="16"/>
      <c r="B254" s="6">
        <v>306030003</v>
      </c>
      <c r="C254" s="5">
        <v>50</v>
      </c>
      <c r="D254" s="54">
        <v>50</v>
      </c>
      <c r="E254" s="7" t="s">
        <v>2</v>
      </c>
      <c r="F254" s="55">
        <v>306030003</v>
      </c>
      <c r="G254" s="7" t="s">
        <v>27</v>
      </c>
      <c r="H254" s="89"/>
      <c r="I254" s="89"/>
      <c r="J254" s="7" t="s">
        <v>26</v>
      </c>
      <c r="K254" s="7" t="s">
        <v>25</v>
      </c>
      <c r="L254" s="7" t="s">
        <v>24</v>
      </c>
      <c r="M254" s="19">
        <f>M255</f>
        <v>24.4</v>
      </c>
      <c r="N254" s="19">
        <f t="shared" ref="N254:R254" si="70">N255</f>
        <v>24.1</v>
      </c>
      <c r="O254" s="19">
        <f t="shared" si="70"/>
        <v>24.2</v>
      </c>
      <c r="P254" s="19">
        <f t="shared" si="70"/>
        <v>24.2</v>
      </c>
      <c r="Q254" s="19">
        <f t="shared" si="70"/>
        <v>24.2</v>
      </c>
      <c r="R254" s="19">
        <f t="shared" si="70"/>
        <v>24.2</v>
      </c>
      <c r="S254" s="33"/>
    </row>
    <row r="255" spans="1:19" ht="12.75" customHeight="1" x14ac:dyDescent="0.2">
      <c r="A255" s="16"/>
      <c r="B255" s="6">
        <v>306030003</v>
      </c>
      <c r="C255" s="5">
        <v>50</v>
      </c>
      <c r="D255" s="54"/>
      <c r="E255" s="7"/>
      <c r="F255" s="55"/>
      <c r="G255" s="7"/>
      <c r="H255" s="56">
        <v>6</v>
      </c>
      <c r="I255" s="56">
        <v>5</v>
      </c>
      <c r="J255" s="7"/>
      <c r="K255" s="7"/>
      <c r="L255" s="7"/>
      <c r="M255" s="32">
        <v>24.4</v>
      </c>
      <c r="N255" s="32">
        <v>24.1</v>
      </c>
      <c r="O255" s="32">
        <v>24.2</v>
      </c>
      <c r="P255" s="32">
        <v>24.2</v>
      </c>
      <c r="Q255" s="32">
        <v>24.2</v>
      </c>
      <c r="R255" s="32">
        <v>24.2</v>
      </c>
      <c r="S255" s="33"/>
    </row>
    <row r="256" spans="1:19" ht="105.75" customHeight="1" x14ac:dyDescent="0.2">
      <c r="A256" s="16"/>
      <c r="B256" s="6">
        <v>306041020</v>
      </c>
      <c r="C256" s="5">
        <v>50</v>
      </c>
      <c r="D256" s="54">
        <v>50</v>
      </c>
      <c r="E256" s="7" t="s">
        <v>2</v>
      </c>
      <c r="F256" s="55">
        <v>306041020</v>
      </c>
      <c r="G256" s="7" t="s">
        <v>23</v>
      </c>
      <c r="H256" s="89"/>
      <c r="I256" s="89"/>
      <c r="J256" s="7" t="s">
        <v>22</v>
      </c>
      <c r="K256" s="7" t="s">
        <v>17</v>
      </c>
      <c r="L256" s="7" t="s">
        <v>9</v>
      </c>
      <c r="M256" s="19">
        <f>M257</f>
        <v>12024.27</v>
      </c>
      <c r="N256" s="19">
        <f t="shared" ref="N256:R256" si="71">N257</f>
        <v>12024.27</v>
      </c>
      <c r="O256" s="19">
        <f t="shared" si="71"/>
        <v>0</v>
      </c>
      <c r="P256" s="19">
        <f t="shared" si="71"/>
        <v>0</v>
      </c>
      <c r="Q256" s="19">
        <f t="shared" si="71"/>
        <v>0</v>
      </c>
      <c r="R256" s="19">
        <f t="shared" si="71"/>
        <v>0</v>
      </c>
      <c r="S256" s="33"/>
    </row>
    <row r="257" spans="1:19" ht="12.75" customHeight="1" x14ac:dyDescent="0.2">
      <c r="A257" s="16"/>
      <c r="B257" s="6">
        <v>306041020</v>
      </c>
      <c r="C257" s="5">
        <v>50</v>
      </c>
      <c r="D257" s="54"/>
      <c r="E257" s="7"/>
      <c r="F257" s="55"/>
      <c r="G257" s="7"/>
      <c r="H257" s="56">
        <v>5</v>
      </c>
      <c r="I257" s="56">
        <v>3</v>
      </c>
      <c r="J257" s="7"/>
      <c r="K257" s="7"/>
      <c r="L257" s="7"/>
      <c r="M257" s="32">
        <v>12024.27</v>
      </c>
      <c r="N257" s="32">
        <v>12024.27</v>
      </c>
      <c r="O257" s="32">
        <v>0</v>
      </c>
      <c r="P257" s="32">
        <v>0</v>
      </c>
      <c r="Q257" s="32">
        <v>0</v>
      </c>
      <c r="R257" s="32">
        <v>0</v>
      </c>
      <c r="S257" s="33"/>
    </row>
    <row r="258" spans="1:19" ht="56.25" customHeight="1" x14ac:dyDescent="0.2">
      <c r="A258" s="16"/>
      <c r="B258" s="6">
        <v>306042001</v>
      </c>
      <c r="C258" s="5">
        <v>50</v>
      </c>
      <c r="D258" s="54">
        <v>50</v>
      </c>
      <c r="E258" s="7" t="s">
        <v>2</v>
      </c>
      <c r="F258" s="55">
        <v>306042001</v>
      </c>
      <c r="G258" s="7" t="s">
        <v>21</v>
      </c>
      <c r="H258" s="89"/>
      <c r="I258" s="89"/>
      <c r="J258" s="59" t="s">
        <v>457</v>
      </c>
      <c r="K258" s="7" t="s">
        <v>20</v>
      </c>
      <c r="L258" s="7" t="s">
        <v>16</v>
      </c>
      <c r="M258" s="19">
        <f>M259</f>
        <v>953077.73199999996</v>
      </c>
      <c r="N258" s="19">
        <f t="shared" ref="N258:R258" si="72">N259</f>
        <v>691996.10400000005</v>
      </c>
      <c r="O258" s="19">
        <f t="shared" si="72"/>
        <v>383761.7</v>
      </c>
      <c r="P258" s="19">
        <f t="shared" si="72"/>
        <v>396416</v>
      </c>
      <c r="Q258" s="19">
        <f t="shared" si="72"/>
        <v>379314.6</v>
      </c>
      <c r="R258" s="19">
        <f t="shared" si="72"/>
        <v>379314.6</v>
      </c>
      <c r="S258" s="33"/>
    </row>
    <row r="259" spans="1:19" ht="12.75" customHeight="1" x14ac:dyDescent="0.2">
      <c r="A259" s="16"/>
      <c r="B259" s="6">
        <v>306042001</v>
      </c>
      <c r="C259" s="5">
        <v>50</v>
      </c>
      <c r="D259" s="54"/>
      <c r="E259" s="7"/>
      <c r="F259" s="55"/>
      <c r="G259" s="7"/>
      <c r="H259" s="56">
        <v>14</v>
      </c>
      <c r="I259" s="56">
        <v>2</v>
      </c>
      <c r="J259" s="7"/>
      <c r="K259" s="7"/>
      <c r="L259" s="7"/>
      <c r="M259" s="32">
        <v>953077.73199999996</v>
      </c>
      <c r="N259" s="32">
        <v>691996.10400000005</v>
      </c>
      <c r="O259" s="32">
        <v>383761.7</v>
      </c>
      <c r="P259" s="32">
        <v>396416</v>
      </c>
      <c r="Q259" s="32">
        <v>379314.6</v>
      </c>
      <c r="R259" s="32">
        <v>379314.6</v>
      </c>
      <c r="S259" s="33"/>
    </row>
    <row r="260" spans="1:19" ht="53.25" customHeight="1" x14ac:dyDescent="0.2">
      <c r="A260" s="16"/>
      <c r="B260" s="6">
        <v>306042004</v>
      </c>
      <c r="C260" s="5">
        <v>270</v>
      </c>
      <c r="D260" s="54"/>
      <c r="E260" s="7" t="s">
        <v>253</v>
      </c>
      <c r="F260" s="55">
        <v>306042004</v>
      </c>
      <c r="G260" s="7" t="s">
        <v>12</v>
      </c>
      <c r="H260" s="89"/>
      <c r="I260" s="89"/>
      <c r="J260" s="7"/>
      <c r="K260" s="7"/>
      <c r="L260" s="7"/>
      <c r="M260" s="19">
        <f>SUM(M261:M273)</f>
        <v>156971.09500000003</v>
      </c>
      <c r="N260" s="19">
        <f t="shared" ref="N260:R260" si="73">SUM(N261:N273)</f>
        <v>84005.100999999981</v>
      </c>
      <c r="O260" s="19">
        <f t="shared" si="73"/>
        <v>536536.978</v>
      </c>
      <c r="P260" s="19">
        <f t="shared" si="73"/>
        <v>34048.673999999999</v>
      </c>
      <c r="Q260" s="19">
        <f t="shared" si="73"/>
        <v>39623.33</v>
      </c>
      <c r="R260" s="19">
        <f t="shared" si="73"/>
        <v>39623.33</v>
      </c>
      <c r="S260" s="33"/>
    </row>
    <row r="261" spans="1:19" ht="12.75" customHeight="1" x14ac:dyDescent="0.2">
      <c r="A261" s="16"/>
      <c r="B261" s="6">
        <v>306042004</v>
      </c>
      <c r="C261" s="5">
        <v>50</v>
      </c>
      <c r="D261" s="54"/>
      <c r="E261" s="7"/>
      <c r="F261" s="55"/>
      <c r="G261" s="7"/>
      <c r="H261" s="56">
        <v>1</v>
      </c>
      <c r="I261" s="56">
        <v>4</v>
      </c>
      <c r="J261" s="7"/>
      <c r="K261" s="7"/>
      <c r="L261" s="7"/>
      <c r="M261" s="32">
        <v>465.6</v>
      </c>
      <c r="N261" s="32">
        <v>465.6</v>
      </c>
      <c r="O261" s="32">
        <v>480.6</v>
      </c>
      <c r="P261" s="32">
        <v>0</v>
      </c>
      <c r="Q261" s="32">
        <v>0</v>
      </c>
      <c r="R261" s="32">
        <v>0</v>
      </c>
      <c r="S261" s="33"/>
    </row>
    <row r="262" spans="1:19" ht="12.75" customHeight="1" x14ac:dyDescent="0.2">
      <c r="A262" s="16"/>
      <c r="B262" s="6">
        <v>306042004</v>
      </c>
      <c r="C262" s="5">
        <v>50</v>
      </c>
      <c r="D262" s="54"/>
      <c r="E262" s="7"/>
      <c r="F262" s="55"/>
      <c r="G262" s="7"/>
      <c r="H262" s="56">
        <v>3</v>
      </c>
      <c r="I262" s="56">
        <v>14</v>
      </c>
      <c r="J262" s="7"/>
      <c r="K262" s="7"/>
      <c r="L262" s="7"/>
      <c r="M262" s="32">
        <v>581.5</v>
      </c>
      <c r="N262" s="32">
        <v>581.5</v>
      </c>
      <c r="O262" s="32">
        <v>216.9</v>
      </c>
      <c r="P262" s="32">
        <v>210.8</v>
      </c>
      <c r="Q262" s="32">
        <v>216.2</v>
      </c>
      <c r="R262" s="32">
        <v>216.2</v>
      </c>
      <c r="S262" s="33"/>
    </row>
    <row r="263" spans="1:19" ht="48.6" customHeight="1" x14ac:dyDescent="0.2">
      <c r="A263" s="16"/>
      <c r="B263" s="6">
        <v>306042004</v>
      </c>
      <c r="C263" s="5">
        <v>50</v>
      </c>
      <c r="D263" s="54">
        <v>50</v>
      </c>
      <c r="E263" s="7" t="s">
        <v>2</v>
      </c>
      <c r="F263" s="55">
        <v>306042004</v>
      </c>
      <c r="G263" s="7" t="s">
        <v>12</v>
      </c>
      <c r="H263" s="56">
        <v>4</v>
      </c>
      <c r="I263" s="56">
        <v>1</v>
      </c>
      <c r="J263" s="7" t="s">
        <v>252</v>
      </c>
      <c r="K263" s="7" t="s">
        <v>149</v>
      </c>
      <c r="L263" s="7" t="s">
        <v>9</v>
      </c>
      <c r="M263" s="32">
        <v>1915.8510000000001</v>
      </c>
      <c r="N263" s="32">
        <v>1915.8510000000001</v>
      </c>
      <c r="O263" s="32">
        <v>314.23899999999998</v>
      </c>
      <c r="P263" s="32">
        <v>0</v>
      </c>
      <c r="Q263" s="32">
        <v>0</v>
      </c>
      <c r="R263" s="32">
        <v>0</v>
      </c>
      <c r="S263" s="33"/>
    </row>
    <row r="264" spans="1:19" ht="12.75" customHeight="1" x14ac:dyDescent="0.2">
      <c r="A264" s="16"/>
      <c r="B264" s="6">
        <v>306042004</v>
      </c>
      <c r="C264" s="5">
        <v>50</v>
      </c>
      <c r="D264" s="54"/>
      <c r="E264" s="7"/>
      <c r="F264" s="55"/>
      <c r="G264" s="7"/>
      <c r="H264" s="56">
        <v>4</v>
      </c>
      <c r="I264" s="56">
        <v>5</v>
      </c>
      <c r="J264" s="7"/>
      <c r="K264" s="7"/>
      <c r="L264" s="7"/>
      <c r="M264" s="32">
        <v>1165.28</v>
      </c>
      <c r="N264" s="32">
        <v>1165.28</v>
      </c>
      <c r="O264" s="32">
        <v>392.16</v>
      </c>
      <c r="P264" s="32">
        <v>0</v>
      </c>
      <c r="Q264" s="32">
        <v>0</v>
      </c>
      <c r="R264" s="32">
        <v>0</v>
      </c>
      <c r="S264" s="33"/>
    </row>
    <row r="265" spans="1:19" ht="12.75" customHeight="1" x14ac:dyDescent="0.2">
      <c r="A265" s="16"/>
      <c r="B265" s="6">
        <v>306042004</v>
      </c>
      <c r="C265" s="5">
        <v>50</v>
      </c>
      <c r="D265" s="54"/>
      <c r="E265" s="7"/>
      <c r="F265" s="55"/>
      <c r="G265" s="7"/>
      <c r="H265" s="56">
        <v>4</v>
      </c>
      <c r="I265" s="56">
        <v>9</v>
      </c>
      <c r="J265" s="7"/>
      <c r="K265" s="7"/>
      <c r="L265" s="7"/>
      <c r="M265" s="32">
        <v>28132.155999999999</v>
      </c>
      <c r="N265" s="32">
        <v>27260.976999999999</v>
      </c>
      <c r="O265" s="32">
        <v>26666.878000000001</v>
      </c>
      <c r="P265" s="32">
        <v>22601.673999999999</v>
      </c>
      <c r="Q265" s="32">
        <v>28516.53</v>
      </c>
      <c r="R265" s="32">
        <v>28516.53</v>
      </c>
      <c r="S265" s="33"/>
    </row>
    <row r="266" spans="1:19" ht="12.75" customHeight="1" x14ac:dyDescent="0.2">
      <c r="A266" s="16"/>
      <c r="B266" s="6">
        <v>306042004</v>
      </c>
      <c r="C266" s="5">
        <v>50</v>
      </c>
      <c r="D266" s="76">
        <v>50</v>
      </c>
      <c r="E266" s="75" t="s">
        <v>2</v>
      </c>
      <c r="F266" s="74">
        <v>306042004</v>
      </c>
      <c r="G266" s="75" t="s">
        <v>12</v>
      </c>
      <c r="H266" s="56">
        <v>5</v>
      </c>
      <c r="I266" s="56">
        <v>1</v>
      </c>
      <c r="J266" s="79" t="s">
        <v>267</v>
      </c>
      <c r="K266" s="75" t="s">
        <v>17</v>
      </c>
      <c r="L266" s="75" t="s">
        <v>9</v>
      </c>
      <c r="M266" s="32">
        <v>4280.4520000000002</v>
      </c>
      <c r="N266" s="32">
        <v>4280.4520000000002</v>
      </c>
      <c r="O266" s="32">
        <v>0</v>
      </c>
      <c r="P266" s="32">
        <v>0</v>
      </c>
      <c r="Q266" s="32">
        <v>0</v>
      </c>
      <c r="R266" s="32">
        <v>0</v>
      </c>
      <c r="S266" s="33"/>
    </row>
    <row r="267" spans="1:19" ht="12.75" customHeight="1" x14ac:dyDescent="0.2">
      <c r="A267" s="16"/>
      <c r="B267" s="6">
        <v>306042004</v>
      </c>
      <c r="C267" s="5">
        <v>50</v>
      </c>
      <c r="D267" s="76"/>
      <c r="E267" s="75"/>
      <c r="F267" s="74"/>
      <c r="G267" s="75"/>
      <c r="H267" s="56">
        <v>5</v>
      </c>
      <c r="I267" s="56">
        <v>2</v>
      </c>
      <c r="J267" s="79"/>
      <c r="K267" s="75"/>
      <c r="L267" s="75"/>
      <c r="M267" s="32">
        <v>4007.4169999999999</v>
      </c>
      <c r="N267" s="32">
        <v>4007.4169999999999</v>
      </c>
      <c r="O267" s="32">
        <v>0</v>
      </c>
      <c r="P267" s="32">
        <v>0</v>
      </c>
      <c r="Q267" s="32">
        <v>0</v>
      </c>
      <c r="R267" s="32">
        <v>0</v>
      </c>
      <c r="S267" s="33"/>
    </row>
    <row r="268" spans="1:19" ht="27.75" customHeight="1" x14ac:dyDescent="0.2">
      <c r="A268" s="16"/>
      <c r="B268" s="6">
        <v>306042004</v>
      </c>
      <c r="C268" s="5">
        <v>50</v>
      </c>
      <c r="D268" s="76"/>
      <c r="E268" s="75"/>
      <c r="F268" s="74"/>
      <c r="G268" s="75"/>
      <c r="H268" s="56">
        <v>5</v>
      </c>
      <c r="I268" s="56">
        <v>3</v>
      </c>
      <c r="J268" s="79"/>
      <c r="K268" s="75"/>
      <c r="L268" s="75"/>
      <c r="M268" s="32">
        <v>104743.88400000001</v>
      </c>
      <c r="N268" s="32">
        <v>32649.069</v>
      </c>
      <c r="O268" s="32">
        <v>101044.749</v>
      </c>
      <c r="P268" s="32">
        <v>11236.2</v>
      </c>
      <c r="Q268" s="32">
        <v>10890.6</v>
      </c>
      <c r="R268" s="32">
        <v>10890.6</v>
      </c>
      <c r="S268" s="33"/>
    </row>
    <row r="269" spans="1:19" ht="61.5" customHeight="1" x14ac:dyDescent="0.2">
      <c r="A269" s="16"/>
      <c r="B269" s="6">
        <v>306042004</v>
      </c>
      <c r="C269" s="5">
        <v>50</v>
      </c>
      <c r="D269" s="61"/>
      <c r="E269" s="7"/>
      <c r="F269" s="55"/>
      <c r="G269" s="7"/>
      <c r="H269" s="56">
        <v>6</v>
      </c>
      <c r="I269" s="56">
        <v>5</v>
      </c>
      <c r="J269" s="7" t="s">
        <v>188</v>
      </c>
      <c r="K269" s="7"/>
      <c r="L269" s="7"/>
      <c r="M269" s="32">
        <v>74.435000000000002</v>
      </c>
      <c r="N269" s="32">
        <v>74.435000000000002</v>
      </c>
      <c r="O269" s="32">
        <v>0</v>
      </c>
      <c r="P269" s="32">
        <v>0</v>
      </c>
      <c r="Q269" s="32">
        <v>0</v>
      </c>
      <c r="R269" s="32">
        <v>0</v>
      </c>
      <c r="S269" s="33"/>
    </row>
    <row r="270" spans="1:19" ht="12.75" customHeight="1" x14ac:dyDescent="0.2">
      <c r="A270" s="16"/>
      <c r="B270" s="6">
        <v>306042004</v>
      </c>
      <c r="C270" s="5">
        <v>50</v>
      </c>
      <c r="D270" s="54"/>
      <c r="E270" s="7"/>
      <c r="F270" s="55"/>
      <c r="G270" s="7"/>
      <c r="H270" s="56">
        <v>14</v>
      </c>
      <c r="I270" s="56">
        <v>2</v>
      </c>
      <c r="J270" s="7"/>
      <c r="K270" s="7"/>
      <c r="L270" s="7"/>
      <c r="M270" s="32">
        <v>7922.7</v>
      </c>
      <c r="N270" s="32">
        <v>7922.7</v>
      </c>
      <c r="O270" s="32">
        <v>407421.45199999999</v>
      </c>
      <c r="P270" s="32">
        <v>0</v>
      </c>
      <c r="Q270" s="32">
        <v>0</v>
      </c>
      <c r="R270" s="32">
        <v>0</v>
      </c>
      <c r="S270" s="33"/>
    </row>
    <row r="271" spans="1:19" ht="12.75" customHeight="1" x14ac:dyDescent="0.2">
      <c r="A271" s="16"/>
      <c r="B271" s="6">
        <v>306042004</v>
      </c>
      <c r="C271" s="5">
        <v>50</v>
      </c>
      <c r="D271" s="54"/>
      <c r="E271" s="7"/>
      <c r="F271" s="55"/>
      <c r="G271" s="7"/>
      <c r="H271" s="56">
        <v>14</v>
      </c>
      <c r="I271" s="56">
        <v>3</v>
      </c>
      <c r="J271" s="7"/>
      <c r="K271" s="7"/>
      <c r="L271" s="7"/>
      <c r="M271" s="32">
        <v>1700</v>
      </c>
      <c r="N271" s="32">
        <v>1700</v>
      </c>
      <c r="O271" s="32">
        <v>0</v>
      </c>
      <c r="P271" s="32">
        <v>0</v>
      </c>
      <c r="Q271" s="32">
        <v>0</v>
      </c>
      <c r="R271" s="32">
        <v>0</v>
      </c>
      <c r="S271" s="33"/>
    </row>
    <row r="272" spans="1:19" ht="54" customHeight="1" x14ac:dyDescent="0.2">
      <c r="A272" s="16"/>
      <c r="B272" s="6">
        <v>306042004</v>
      </c>
      <c r="C272" s="5">
        <v>240</v>
      </c>
      <c r="D272" s="54">
        <v>240</v>
      </c>
      <c r="E272" s="7" t="s">
        <v>248</v>
      </c>
      <c r="F272" s="55">
        <v>306042004</v>
      </c>
      <c r="G272" s="7" t="s">
        <v>12</v>
      </c>
      <c r="H272" s="56">
        <v>8</v>
      </c>
      <c r="I272" s="56">
        <v>1</v>
      </c>
      <c r="J272" s="7" t="s">
        <v>249</v>
      </c>
      <c r="K272" s="7" t="s">
        <v>250</v>
      </c>
      <c r="L272" s="7" t="s">
        <v>251</v>
      </c>
      <c r="M272" s="32">
        <v>786.12</v>
      </c>
      <c r="N272" s="32">
        <v>786.12</v>
      </c>
      <c r="O272" s="32">
        <v>0</v>
      </c>
      <c r="P272" s="32">
        <v>0</v>
      </c>
      <c r="Q272" s="32">
        <v>0</v>
      </c>
      <c r="R272" s="32">
        <v>0</v>
      </c>
      <c r="S272" s="33"/>
    </row>
    <row r="273" spans="1:19" ht="52.5" customHeight="1" x14ac:dyDescent="0.2">
      <c r="A273" s="16"/>
      <c r="B273" s="6">
        <v>306042004</v>
      </c>
      <c r="C273" s="5">
        <v>270</v>
      </c>
      <c r="D273" s="54">
        <v>270</v>
      </c>
      <c r="E273" s="7" t="s">
        <v>19</v>
      </c>
      <c r="F273" s="55">
        <v>306042004</v>
      </c>
      <c r="G273" s="7" t="s">
        <v>12</v>
      </c>
      <c r="H273" s="56">
        <v>11</v>
      </c>
      <c r="I273" s="56">
        <v>2</v>
      </c>
      <c r="J273" s="7" t="s">
        <v>11</v>
      </c>
      <c r="K273" s="7" t="s">
        <v>10</v>
      </c>
      <c r="L273" s="7" t="s">
        <v>9</v>
      </c>
      <c r="M273" s="32">
        <v>1195.7</v>
      </c>
      <c r="N273" s="32">
        <v>1195.7</v>
      </c>
      <c r="O273" s="32">
        <v>0</v>
      </c>
      <c r="P273" s="32">
        <v>0</v>
      </c>
      <c r="Q273" s="32">
        <v>0</v>
      </c>
      <c r="R273" s="32">
        <v>0</v>
      </c>
      <c r="S273" s="33"/>
    </row>
    <row r="274" spans="1:19" ht="52.5" customHeight="1" x14ac:dyDescent="0.2">
      <c r="A274" s="16"/>
      <c r="B274" s="6">
        <v>307000000</v>
      </c>
      <c r="C274" s="5">
        <v>50</v>
      </c>
      <c r="D274" s="54">
        <v>50</v>
      </c>
      <c r="E274" s="7" t="s">
        <v>2</v>
      </c>
      <c r="F274" s="55">
        <v>307000000</v>
      </c>
      <c r="G274" s="7" t="s">
        <v>8</v>
      </c>
      <c r="H274" s="89"/>
      <c r="I274" s="89"/>
      <c r="J274" s="7" t="s">
        <v>7</v>
      </c>
      <c r="K274" s="7" t="s">
        <v>6</v>
      </c>
      <c r="L274" s="7" t="s">
        <v>5</v>
      </c>
      <c r="M274" s="19">
        <f>M275</f>
        <v>0</v>
      </c>
      <c r="N274" s="19">
        <f t="shared" ref="N274:R274" si="74">N275</f>
        <v>0</v>
      </c>
      <c r="O274" s="19">
        <f t="shared" si="74"/>
        <v>0</v>
      </c>
      <c r="P274" s="19">
        <f t="shared" si="74"/>
        <v>64450</v>
      </c>
      <c r="Q274" s="19">
        <f t="shared" si="74"/>
        <v>121725</v>
      </c>
      <c r="R274" s="19">
        <f t="shared" si="74"/>
        <v>121725</v>
      </c>
      <c r="S274" s="33"/>
    </row>
    <row r="275" spans="1:19" ht="22.15" customHeight="1" x14ac:dyDescent="0.2">
      <c r="A275" s="16"/>
      <c r="B275" s="6">
        <v>307000000</v>
      </c>
      <c r="C275" s="5">
        <v>50</v>
      </c>
      <c r="D275" s="54"/>
      <c r="E275" s="7"/>
      <c r="F275" s="55"/>
      <c r="G275" s="7"/>
      <c r="H275" s="56">
        <v>1</v>
      </c>
      <c r="I275" s="56">
        <v>13</v>
      </c>
      <c r="J275" s="7"/>
      <c r="K275" s="7"/>
      <c r="L275" s="7"/>
      <c r="M275" s="32">
        <v>0</v>
      </c>
      <c r="N275" s="32">
        <v>0</v>
      </c>
      <c r="O275" s="32">
        <v>0</v>
      </c>
      <c r="P275" s="32">
        <v>64450</v>
      </c>
      <c r="Q275" s="32">
        <v>121725</v>
      </c>
      <c r="R275" s="32">
        <v>121725</v>
      </c>
      <c r="S275" s="33"/>
    </row>
    <row r="276" spans="1:19" ht="16.149999999999999" customHeight="1" x14ac:dyDescent="0.2">
      <c r="A276" s="28"/>
      <c r="B276" s="3"/>
      <c r="C276" s="2">
        <v>50</v>
      </c>
      <c r="D276" s="36" t="s">
        <v>4</v>
      </c>
      <c r="E276" s="4" t="s">
        <v>2</v>
      </c>
      <c r="F276" s="62" t="s">
        <v>4</v>
      </c>
      <c r="G276" s="36" t="s">
        <v>442</v>
      </c>
      <c r="H276" s="36"/>
      <c r="I276" s="36"/>
      <c r="J276" s="36" t="s">
        <v>4</v>
      </c>
      <c r="K276" s="36" t="s">
        <v>4</v>
      </c>
      <c r="L276" s="36" t="s">
        <v>4</v>
      </c>
      <c r="M276" s="1">
        <f t="shared" ref="M276:R276" si="75">M14+M20+M27+M29+M31+M33+M35+M42+M45+M49+M51+M58+M63+M67+M69+M71+M73+M78+M81+M85+M88+M90+M92+M98+M103+M107+M111+M114+M120+M123+M125+M128+M137+M142+M144+M150+M152+M154+M165+M167+M178+M180+M186+M188+M190+M192+M194+M201+M208+M210+M212+M214+M216+M218+M220+M222+M224+M226+M228+M230+M232+M234+M236+M238+M244+M246+M248+M250+M252+M254+M256+M258+M260+M274</f>
        <v>6010171.7350000003</v>
      </c>
      <c r="N276" s="1">
        <f t="shared" si="75"/>
        <v>5263376.2289999994</v>
      </c>
      <c r="O276" s="1">
        <f t="shared" si="75"/>
        <v>5625246.3210000005</v>
      </c>
      <c r="P276" s="1">
        <f t="shared" si="75"/>
        <v>4314139.1999999993</v>
      </c>
      <c r="Q276" s="1">
        <f t="shared" si="75"/>
        <v>4308294.2999999989</v>
      </c>
      <c r="R276" s="1">
        <f t="shared" si="75"/>
        <v>4308294.3</v>
      </c>
      <c r="S276" s="28"/>
    </row>
    <row r="277" spans="1:19" ht="20.25" hidden="1" customHeight="1" x14ac:dyDescent="0.2">
      <c r="A277" s="28"/>
      <c r="B277" s="33"/>
      <c r="C277" s="33"/>
      <c r="D277" s="63"/>
      <c r="E277" s="63"/>
      <c r="F277" s="63"/>
      <c r="G277" s="64"/>
      <c r="H277" s="63"/>
      <c r="I277" s="63"/>
      <c r="J277" s="63"/>
      <c r="K277" s="63"/>
      <c r="L277" s="65" t="s">
        <v>230</v>
      </c>
      <c r="M277" s="66">
        <f>M276-M278</f>
        <v>-6.4999999478459358E-2</v>
      </c>
      <c r="N277" s="66">
        <f t="shared" ref="N277:R277" si="76">N276-N278</f>
        <v>2.8999999165534973E-2</v>
      </c>
      <c r="O277" s="66">
        <f t="shared" si="76"/>
        <v>5625246.3210000005</v>
      </c>
      <c r="P277" s="66">
        <f t="shared" si="76"/>
        <v>0</v>
      </c>
      <c r="Q277" s="66">
        <f t="shared" si="76"/>
        <v>0</v>
      </c>
      <c r="R277" s="66">
        <f t="shared" si="76"/>
        <v>0</v>
      </c>
      <c r="S277" s="28"/>
    </row>
    <row r="278" spans="1:19" ht="30" hidden="1" customHeight="1" x14ac:dyDescent="0.2">
      <c r="A278" s="28"/>
      <c r="B278" s="33"/>
      <c r="C278" s="33"/>
      <c r="D278" s="63"/>
      <c r="E278" s="63"/>
      <c r="F278" s="63"/>
      <c r="G278" s="64"/>
      <c r="H278" s="63"/>
      <c r="I278" s="63"/>
      <c r="J278" s="63"/>
      <c r="K278" s="63"/>
      <c r="L278" s="66" t="s">
        <v>229</v>
      </c>
      <c r="M278" s="66">
        <v>6010171.7999999998</v>
      </c>
      <c r="N278" s="66">
        <v>5263376.2</v>
      </c>
      <c r="O278" s="66"/>
      <c r="P278" s="66">
        <v>4314139.2</v>
      </c>
      <c r="Q278" s="66">
        <v>4308294.3</v>
      </c>
      <c r="R278" s="66">
        <v>4308294.3</v>
      </c>
      <c r="S278" s="28"/>
    </row>
    <row r="279" spans="1:19" ht="12.75" hidden="1" customHeight="1" x14ac:dyDescent="0.2">
      <c r="A279" s="28"/>
      <c r="B279" s="28"/>
      <c r="C279" s="28"/>
      <c r="D279" s="63"/>
      <c r="E279" s="63" t="s">
        <v>3</v>
      </c>
      <c r="F279" s="63"/>
      <c r="G279" s="67" t="s">
        <v>2</v>
      </c>
      <c r="H279" s="68"/>
      <c r="I279" s="47"/>
      <c r="J279" s="47"/>
      <c r="K279" s="63"/>
      <c r="L279" s="47"/>
      <c r="M279" s="63"/>
      <c r="N279" s="47"/>
      <c r="O279" s="47"/>
      <c r="P279" s="63"/>
      <c r="Q279" s="63"/>
      <c r="R279" s="63"/>
      <c r="S279" s="28"/>
    </row>
    <row r="280" spans="1:19" ht="12.75" hidden="1" customHeight="1" x14ac:dyDescent="0.2">
      <c r="A280" s="28"/>
      <c r="B280" s="28"/>
      <c r="C280" s="28"/>
      <c r="D280" s="63"/>
      <c r="E280" s="63"/>
      <c r="F280" s="63"/>
      <c r="G280" s="63"/>
      <c r="H280" s="63"/>
      <c r="I280" s="63"/>
      <c r="J280" s="63"/>
      <c r="K280" s="63"/>
      <c r="L280" s="69" t="s">
        <v>1</v>
      </c>
      <c r="M280" s="63"/>
      <c r="N280" s="63"/>
      <c r="O280" s="69" t="s">
        <v>0</v>
      </c>
      <c r="P280" s="63"/>
      <c r="Q280" s="63"/>
      <c r="R280" s="63"/>
      <c r="S280" s="28"/>
    </row>
    <row r="281" spans="1:19" hidden="1" x14ac:dyDescent="0.2">
      <c r="D281" s="45"/>
      <c r="E281" s="45"/>
      <c r="F281" s="45"/>
      <c r="G281" s="45"/>
      <c r="H281" s="45"/>
      <c r="I281" s="45"/>
      <c r="J281" s="45"/>
      <c r="K281" s="45"/>
      <c r="L281" s="45"/>
      <c r="M281" s="45"/>
      <c r="N281" s="45"/>
      <c r="O281" s="45"/>
      <c r="P281" s="45"/>
      <c r="Q281" s="45"/>
      <c r="R281" s="45"/>
    </row>
    <row r="282" spans="1:19" hidden="1" x14ac:dyDescent="0.2">
      <c r="D282" s="45"/>
      <c r="E282" s="45"/>
      <c r="F282" s="45"/>
      <c r="G282" s="45"/>
      <c r="H282" s="45"/>
      <c r="I282" s="45"/>
      <c r="J282" s="45"/>
      <c r="K282" s="45"/>
      <c r="L282" s="45" t="s">
        <v>246</v>
      </c>
      <c r="M282" s="1">
        <v>6010171.7319999998</v>
      </c>
      <c r="N282" s="1">
        <v>5263376.227</v>
      </c>
      <c r="O282" s="1">
        <v>5625246.3229999999</v>
      </c>
      <c r="P282" s="1">
        <v>4354479.2</v>
      </c>
      <c r="Q282" s="1">
        <v>4348265.4000000004</v>
      </c>
      <c r="R282" s="1">
        <v>4329518.2</v>
      </c>
    </row>
    <row r="283" spans="1:19" hidden="1" x14ac:dyDescent="0.2">
      <c r="D283" s="45"/>
      <c r="E283" s="45"/>
      <c r="F283" s="45"/>
      <c r="G283" s="45"/>
      <c r="H283" s="45"/>
      <c r="I283" s="45"/>
      <c r="J283" s="45"/>
      <c r="K283" s="45"/>
      <c r="L283" s="45" t="s">
        <v>247</v>
      </c>
      <c r="M283" s="66">
        <f>M282-M278</f>
        <v>-6.7999999970197678E-2</v>
      </c>
      <c r="N283" s="66">
        <f t="shared" ref="N283:R283" si="77">N282-N278</f>
        <v>2.6999999769032001E-2</v>
      </c>
      <c r="O283" s="66"/>
      <c r="P283" s="66">
        <f t="shared" si="77"/>
        <v>40340</v>
      </c>
      <c r="Q283" s="66">
        <f t="shared" si="77"/>
        <v>39971.100000000559</v>
      </c>
      <c r="R283" s="66">
        <f t="shared" si="77"/>
        <v>21223.900000000373</v>
      </c>
    </row>
    <row r="284" spans="1:19" hidden="1" x14ac:dyDescent="0.2">
      <c r="D284" s="45"/>
      <c r="E284" s="45"/>
      <c r="F284" s="45"/>
      <c r="G284" s="45"/>
      <c r="H284" s="45"/>
      <c r="I284" s="45"/>
      <c r="J284" s="45"/>
      <c r="K284" s="45"/>
      <c r="L284" s="45"/>
      <c r="M284" s="45"/>
      <c r="N284" s="45"/>
      <c r="O284" s="45"/>
      <c r="P284" s="45"/>
      <c r="Q284" s="45"/>
      <c r="R284" s="45"/>
    </row>
    <row r="285" spans="1:19" hidden="1" x14ac:dyDescent="0.2">
      <c r="D285" s="45"/>
      <c r="E285" s="45"/>
      <c r="F285" s="45"/>
      <c r="G285" s="45"/>
      <c r="H285" s="45"/>
      <c r="I285" s="45"/>
      <c r="J285" s="45"/>
      <c r="K285" s="45"/>
      <c r="L285" s="45"/>
      <c r="M285" s="45"/>
      <c r="N285" s="45"/>
      <c r="O285" s="45"/>
      <c r="P285" s="45"/>
      <c r="Q285" s="45"/>
      <c r="R285" s="45"/>
    </row>
    <row r="286" spans="1:19" hidden="1" x14ac:dyDescent="0.2">
      <c r="D286" s="45"/>
      <c r="E286" s="45"/>
      <c r="F286" s="45"/>
      <c r="G286" s="45"/>
      <c r="H286" s="45"/>
      <c r="I286" s="45"/>
      <c r="J286" s="45"/>
      <c r="K286" s="45"/>
      <c r="L286" s="45"/>
      <c r="M286" s="45"/>
      <c r="N286" s="45"/>
      <c r="O286" s="45"/>
      <c r="P286" s="45"/>
      <c r="Q286" s="45"/>
      <c r="R286" s="45"/>
    </row>
    <row r="287" spans="1:19" ht="33.75" hidden="1" x14ac:dyDescent="0.2">
      <c r="D287" s="45"/>
      <c r="E287" s="45"/>
      <c r="F287" s="45"/>
      <c r="G287" s="45"/>
      <c r="H287" s="45"/>
      <c r="I287" s="45"/>
      <c r="J287" s="45"/>
      <c r="K287" s="45"/>
      <c r="L287" s="34" t="s">
        <v>254</v>
      </c>
      <c r="M287" s="35">
        <f t="shared" ref="M287:R287" si="78">M40+M41+M48+M60+M61+M65+M66+M71+M75+M76+M78+M93+M94+M95+M99+M100+M101+M102+M149+M159+M160+M161+M162+M163+M175+M176+M177+M184+M185+M263+M272+M273</f>
        <v>486457.39799999999</v>
      </c>
      <c r="N287" s="35">
        <f t="shared" si="78"/>
        <v>486457.39799999999</v>
      </c>
      <c r="O287" s="35">
        <f t="shared" si="78"/>
        <v>509181.16099999996</v>
      </c>
      <c r="P287" s="35">
        <f t="shared" si="78"/>
        <v>480188.3</v>
      </c>
      <c r="Q287" s="35">
        <f t="shared" si="78"/>
        <v>480218.5</v>
      </c>
      <c r="R287" s="35">
        <f t="shared" si="78"/>
        <v>480218.5</v>
      </c>
    </row>
    <row r="288" spans="1:19" ht="67.5" x14ac:dyDescent="0.2">
      <c r="D288" s="40">
        <v>651</v>
      </c>
      <c r="E288" s="70" t="s">
        <v>443</v>
      </c>
      <c r="F288" s="43">
        <v>601010001</v>
      </c>
      <c r="G288" s="41" t="s">
        <v>426</v>
      </c>
      <c r="H288" s="42">
        <v>4</v>
      </c>
      <c r="I288" s="42">
        <v>1</v>
      </c>
      <c r="J288" s="71" t="s">
        <v>459</v>
      </c>
      <c r="K288" s="41" t="s">
        <v>441</v>
      </c>
      <c r="L288" s="40">
        <v>20181005</v>
      </c>
      <c r="M288" s="39">
        <v>195.17099999999999</v>
      </c>
      <c r="N288" s="39">
        <v>195.17099999999999</v>
      </c>
      <c r="O288" s="39">
        <v>0</v>
      </c>
      <c r="P288" s="39">
        <v>0</v>
      </c>
      <c r="Q288" s="39">
        <v>0</v>
      </c>
      <c r="R288" s="39">
        <v>0</v>
      </c>
    </row>
    <row r="289" spans="4:18" ht="45" x14ac:dyDescent="0.2">
      <c r="D289" s="40">
        <v>651</v>
      </c>
      <c r="E289" s="70" t="s">
        <v>443</v>
      </c>
      <c r="F289" s="43">
        <v>601010003</v>
      </c>
      <c r="G289" s="41" t="s">
        <v>403</v>
      </c>
      <c r="H289" s="42">
        <v>1</v>
      </c>
      <c r="I289" s="42">
        <v>13</v>
      </c>
      <c r="J289" s="71" t="s">
        <v>460</v>
      </c>
      <c r="K289" s="41" t="s">
        <v>429</v>
      </c>
      <c r="L289" s="40">
        <v>20140101</v>
      </c>
      <c r="M289" s="39">
        <v>2297.3719999999998</v>
      </c>
      <c r="N289" s="39">
        <v>1423.665</v>
      </c>
      <c r="O289" s="39">
        <v>3978.2359999999999</v>
      </c>
      <c r="P289" s="39">
        <v>1887.37</v>
      </c>
      <c r="Q289" s="39">
        <v>1711.0740000000001</v>
      </c>
      <c r="R289" s="39">
        <v>1711.0740000000001</v>
      </c>
    </row>
    <row r="290" spans="4:18" ht="45" x14ac:dyDescent="0.2">
      <c r="D290" s="40">
        <v>651</v>
      </c>
      <c r="E290" s="70" t="s">
        <v>443</v>
      </c>
      <c r="F290" s="43">
        <v>601010003</v>
      </c>
      <c r="G290" s="41" t="s">
        <v>403</v>
      </c>
      <c r="H290" s="42">
        <v>5</v>
      </c>
      <c r="I290" s="42">
        <v>1</v>
      </c>
      <c r="J290" s="71" t="s">
        <v>460</v>
      </c>
      <c r="K290" s="41" t="s">
        <v>429</v>
      </c>
      <c r="L290" s="40">
        <v>20140101</v>
      </c>
      <c r="M290" s="39">
        <v>2205.1849999999999</v>
      </c>
      <c r="N290" s="39">
        <v>2205.1849999999999</v>
      </c>
      <c r="O290" s="39">
        <v>2028</v>
      </c>
      <c r="P290" s="39">
        <v>2028</v>
      </c>
      <c r="Q290" s="39">
        <v>2028</v>
      </c>
      <c r="R290" s="39">
        <v>2028</v>
      </c>
    </row>
    <row r="291" spans="4:18" ht="45" x14ac:dyDescent="0.2">
      <c r="D291" s="40">
        <v>651</v>
      </c>
      <c r="E291" s="70" t="s">
        <v>443</v>
      </c>
      <c r="F291" s="43">
        <v>601010003</v>
      </c>
      <c r="G291" s="41" t="s">
        <v>403</v>
      </c>
      <c r="H291" s="42">
        <v>5</v>
      </c>
      <c r="I291" s="42">
        <v>1</v>
      </c>
      <c r="J291" s="71" t="s">
        <v>460</v>
      </c>
      <c r="K291" s="41" t="s">
        <v>429</v>
      </c>
      <c r="L291" s="40">
        <v>20140101</v>
      </c>
      <c r="M291" s="39">
        <v>914.58699999999999</v>
      </c>
      <c r="N291" s="39">
        <v>727.81200000000001</v>
      </c>
      <c r="O291" s="39">
        <v>692.48500000000001</v>
      </c>
      <c r="P291" s="39">
        <v>416.8</v>
      </c>
      <c r="Q291" s="39">
        <v>434.4</v>
      </c>
      <c r="R291" s="39">
        <v>434.4</v>
      </c>
    </row>
    <row r="292" spans="4:18" ht="45" x14ac:dyDescent="0.2">
      <c r="D292" s="40">
        <v>651</v>
      </c>
      <c r="E292" s="70" t="s">
        <v>443</v>
      </c>
      <c r="F292" s="43">
        <v>601010003</v>
      </c>
      <c r="G292" s="41" t="s">
        <v>403</v>
      </c>
      <c r="H292" s="42">
        <v>5</v>
      </c>
      <c r="I292" s="42">
        <v>2</v>
      </c>
      <c r="J292" s="71" t="s">
        <v>460</v>
      </c>
      <c r="K292" s="41" t="s">
        <v>429</v>
      </c>
      <c r="L292" s="40">
        <v>20140101</v>
      </c>
      <c r="M292" s="39">
        <v>65127.758999999998</v>
      </c>
      <c r="N292" s="39">
        <v>64151.03</v>
      </c>
      <c r="O292" s="39">
        <v>67953.210999999996</v>
      </c>
      <c r="P292" s="39">
        <v>56586.235000000001</v>
      </c>
      <c r="Q292" s="39">
        <v>51258.182999999997</v>
      </c>
      <c r="R292" s="39">
        <v>51258.182999999997</v>
      </c>
    </row>
    <row r="293" spans="4:18" ht="157.5" x14ac:dyDescent="0.2">
      <c r="D293" s="40">
        <v>651</v>
      </c>
      <c r="E293" s="70" t="s">
        <v>443</v>
      </c>
      <c r="F293" s="43">
        <v>601010006</v>
      </c>
      <c r="G293" s="41" t="s">
        <v>424</v>
      </c>
      <c r="H293" s="42">
        <v>4</v>
      </c>
      <c r="I293" s="42">
        <v>9</v>
      </c>
      <c r="J293" s="71" t="s">
        <v>464</v>
      </c>
      <c r="K293" s="41" t="s">
        <v>429</v>
      </c>
      <c r="L293" s="40">
        <v>20190101</v>
      </c>
      <c r="M293" s="39">
        <v>244.8</v>
      </c>
      <c r="N293" s="39">
        <v>34.311</v>
      </c>
      <c r="O293" s="39">
        <v>0</v>
      </c>
      <c r="P293" s="39">
        <v>0</v>
      </c>
      <c r="Q293" s="39">
        <v>0</v>
      </c>
      <c r="R293" s="39">
        <v>0</v>
      </c>
    </row>
    <row r="294" spans="4:18" ht="157.5" x14ac:dyDescent="0.2">
      <c r="D294" s="40">
        <v>651</v>
      </c>
      <c r="E294" s="70" t="s">
        <v>443</v>
      </c>
      <c r="F294" s="43">
        <v>601010006</v>
      </c>
      <c r="G294" s="41" t="s">
        <v>424</v>
      </c>
      <c r="H294" s="42">
        <v>4</v>
      </c>
      <c r="I294" s="42">
        <v>9</v>
      </c>
      <c r="J294" s="71" t="s">
        <v>464</v>
      </c>
      <c r="K294" s="41" t="s">
        <v>429</v>
      </c>
      <c r="L294" s="40">
        <v>20190101</v>
      </c>
      <c r="M294" s="39">
        <v>23321.738000000001</v>
      </c>
      <c r="N294" s="39">
        <v>22937.183000000001</v>
      </c>
      <c r="O294" s="39">
        <v>27874.871999999999</v>
      </c>
      <c r="P294" s="39">
        <v>23343.657999999999</v>
      </c>
      <c r="Q294" s="39">
        <v>23343.657999999999</v>
      </c>
      <c r="R294" s="39">
        <v>23343.657999999999</v>
      </c>
    </row>
    <row r="295" spans="4:18" ht="67.5" x14ac:dyDescent="0.2">
      <c r="D295" s="40">
        <v>651</v>
      </c>
      <c r="E295" s="70" t="s">
        <v>443</v>
      </c>
      <c r="F295" s="43">
        <v>601010013</v>
      </c>
      <c r="G295" s="41" t="s">
        <v>440</v>
      </c>
      <c r="H295" s="42">
        <v>3</v>
      </c>
      <c r="I295" s="42">
        <v>14</v>
      </c>
      <c r="J295" s="71" t="s">
        <v>461</v>
      </c>
      <c r="K295" s="41" t="s">
        <v>429</v>
      </c>
      <c r="L295" s="40">
        <v>20170101</v>
      </c>
      <c r="M295" s="39">
        <v>254.66</v>
      </c>
      <c r="N295" s="39">
        <v>176.52</v>
      </c>
      <c r="O295" s="39">
        <v>1345.7059999999999</v>
      </c>
      <c r="P295" s="39">
        <v>318</v>
      </c>
      <c r="Q295" s="39">
        <v>322</v>
      </c>
      <c r="R295" s="39">
        <v>322</v>
      </c>
    </row>
    <row r="296" spans="4:18" ht="90" x14ac:dyDescent="0.2">
      <c r="D296" s="40">
        <v>651</v>
      </c>
      <c r="E296" s="70" t="s">
        <v>443</v>
      </c>
      <c r="F296" s="43">
        <v>601010014</v>
      </c>
      <c r="G296" s="41" t="s">
        <v>420</v>
      </c>
      <c r="H296" s="42">
        <v>3</v>
      </c>
      <c r="I296" s="42">
        <v>9</v>
      </c>
      <c r="J296" s="71" t="s">
        <v>462</v>
      </c>
      <c r="K296" s="40"/>
      <c r="L296" s="40">
        <v>20200101</v>
      </c>
      <c r="M296" s="39">
        <v>9.6</v>
      </c>
      <c r="N296" s="39">
        <v>9.5760000000000005</v>
      </c>
      <c r="O296" s="39">
        <v>0</v>
      </c>
      <c r="P296" s="39">
        <v>0</v>
      </c>
      <c r="Q296" s="39">
        <v>0</v>
      </c>
      <c r="R296" s="39">
        <v>0</v>
      </c>
    </row>
    <row r="297" spans="4:18" ht="90" x14ac:dyDescent="0.2">
      <c r="D297" s="40">
        <v>651</v>
      </c>
      <c r="E297" s="70" t="s">
        <v>443</v>
      </c>
      <c r="F297" s="43">
        <v>601010014</v>
      </c>
      <c r="G297" s="41" t="s">
        <v>420</v>
      </c>
      <c r="H297" s="42">
        <v>3</v>
      </c>
      <c r="I297" s="42">
        <v>14</v>
      </c>
      <c r="J297" s="71" t="s">
        <v>462</v>
      </c>
      <c r="K297" s="40"/>
      <c r="L297" s="40">
        <v>20200101</v>
      </c>
      <c r="M297" s="39">
        <v>0</v>
      </c>
      <c r="N297" s="39">
        <v>0</v>
      </c>
      <c r="O297" s="39">
        <v>9.6</v>
      </c>
      <c r="P297" s="39">
        <v>9.6</v>
      </c>
      <c r="Q297" s="39">
        <v>9.6</v>
      </c>
      <c r="R297" s="39">
        <v>9.6</v>
      </c>
    </row>
    <row r="298" spans="4:18" ht="67.5" x14ac:dyDescent="0.2">
      <c r="D298" s="40">
        <v>651</v>
      </c>
      <c r="E298" s="70" t="s">
        <v>443</v>
      </c>
      <c r="F298" s="43">
        <v>601010016</v>
      </c>
      <c r="G298" s="41" t="s">
        <v>416</v>
      </c>
      <c r="H298" s="42">
        <v>3</v>
      </c>
      <c r="I298" s="42">
        <v>9</v>
      </c>
      <c r="J298" s="71" t="s">
        <v>463</v>
      </c>
      <c r="K298" s="41" t="s">
        <v>435</v>
      </c>
      <c r="L298" s="40">
        <v>20140101</v>
      </c>
      <c r="M298" s="39">
        <v>1780.7829999999999</v>
      </c>
      <c r="N298" s="39">
        <v>1767.683</v>
      </c>
      <c r="O298" s="39">
        <v>0</v>
      </c>
      <c r="P298" s="39">
        <v>0</v>
      </c>
      <c r="Q298" s="39">
        <v>0</v>
      </c>
      <c r="R298" s="39">
        <v>0</v>
      </c>
    </row>
    <row r="299" spans="4:18" ht="67.5" x14ac:dyDescent="0.2">
      <c r="D299" s="40">
        <v>651</v>
      </c>
      <c r="E299" s="70" t="s">
        <v>443</v>
      </c>
      <c r="F299" s="43">
        <v>601010016</v>
      </c>
      <c r="G299" s="41" t="s">
        <v>416</v>
      </c>
      <c r="H299" s="42">
        <v>3</v>
      </c>
      <c r="I299" s="42">
        <v>10</v>
      </c>
      <c r="J299" s="71" t="s">
        <v>463</v>
      </c>
      <c r="K299" s="40"/>
      <c r="L299" s="40">
        <v>20140101</v>
      </c>
      <c r="M299" s="39">
        <v>0</v>
      </c>
      <c r="N299" s="39">
        <v>0</v>
      </c>
      <c r="O299" s="39">
        <v>300</v>
      </c>
      <c r="P299" s="39">
        <v>300</v>
      </c>
      <c r="Q299" s="39">
        <v>300</v>
      </c>
      <c r="R299" s="39">
        <v>300</v>
      </c>
    </row>
    <row r="300" spans="4:18" ht="67.5" x14ac:dyDescent="0.2">
      <c r="D300" s="40">
        <v>651</v>
      </c>
      <c r="E300" s="70" t="s">
        <v>443</v>
      </c>
      <c r="F300" s="43">
        <v>601010016</v>
      </c>
      <c r="G300" s="41" t="s">
        <v>416</v>
      </c>
      <c r="H300" s="42">
        <v>3</v>
      </c>
      <c r="I300" s="42">
        <v>10</v>
      </c>
      <c r="J300" s="71" t="s">
        <v>463</v>
      </c>
      <c r="K300" s="41" t="s">
        <v>435</v>
      </c>
      <c r="L300" s="40">
        <v>20140101</v>
      </c>
      <c r="M300" s="39">
        <v>0</v>
      </c>
      <c r="N300" s="39">
        <v>0</v>
      </c>
      <c r="O300" s="39">
        <v>1923.06</v>
      </c>
      <c r="P300" s="39">
        <v>1213.08</v>
      </c>
      <c r="Q300" s="39">
        <v>1213.08</v>
      </c>
      <c r="R300" s="39">
        <v>1213.08</v>
      </c>
    </row>
    <row r="301" spans="4:18" ht="56.25" x14ac:dyDescent="0.2">
      <c r="D301" s="40">
        <v>651</v>
      </c>
      <c r="E301" s="70" t="s">
        <v>443</v>
      </c>
      <c r="F301" s="43">
        <v>601010019</v>
      </c>
      <c r="G301" s="41" t="s">
        <v>413</v>
      </c>
      <c r="H301" s="42">
        <v>8</v>
      </c>
      <c r="I301" s="42">
        <v>1</v>
      </c>
      <c r="J301" s="71" t="s">
        <v>465</v>
      </c>
      <c r="K301" s="41" t="s">
        <v>435</v>
      </c>
      <c r="L301" s="40">
        <v>20190101</v>
      </c>
      <c r="M301" s="39">
        <v>81.260000000000005</v>
      </c>
      <c r="N301" s="39">
        <v>37.811999999999998</v>
      </c>
      <c r="O301" s="39">
        <v>68.405000000000001</v>
      </c>
      <c r="P301" s="39">
        <v>124.55500000000001</v>
      </c>
      <c r="Q301" s="39">
        <v>124.55500000000001</v>
      </c>
      <c r="R301" s="39">
        <v>124.55500000000001</v>
      </c>
    </row>
    <row r="302" spans="4:18" ht="56.25" x14ac:dyDescent="0.2">
      <c r="D302" s="40">
        <v>651</v>
      </c>
      <c r="E302" s="70" t="s">
        <v>443</v>
      </c>
      <c r="F302" s="43">
        <v>601010019</v>
      </c>
      <c r="G302" s="41" t="s">
        <v>413</v>
      </c>
      <c r="H302" s="42">
        <v>8</v>
      </c>
      <c r="I302" s="42">
        <v>4</v>
      </c>
      <c r="J302" s="71" t="s">
        <v>465</v>
      </c>
      <c r="K302" s="41" t="s">
        <v>435</v>
      </c>
      <c r="L302" s="40">
        <v>20190101</v>
      </c>
      <c r="M302" s="39">
        <v>1382.8620000000001</v>
      </c>
      <c r="N302" s="39">
        <v>1222.3920000000001</v>
      </c>
      <c r="O302" s="39">
        <v>807.74</v>
      </c>
      <c r="P302" s="39">
        <v>956.64</v>
      </c>
      <c r="Q302" s="39">
        <v>956.64</v>
      </c>
      <c r="R302" s="39">
        <v>956.64</v>
      </c>
    </row>
    <row r="303" spans="4:18" ht="56.25" x14ac:dyDescent="0.2">
      <c r="D303" s="40">
        <v>651</v>
      </c>
      <c r="E303" s="70" t="s">
        <v>443</v>
      </c>
      <c r="F303" s="43">
        <v>601010021</v>
      </c>
      <c r="G303" s="41" t="s">
        <v>439</v>
      </c>
      <c r="H303" s="42">
        <v>8</v>
      </c>
      <c r="I303" s="42">
        <v>4</v>
      </c>
      <c r="J303" s="71" t="s">
        <v>465</v>
      </c>
      <c r="K303" s="41" t="s">
        <v>429</v>
      </c>
      <c r="L303" s="40">
        <v>20190101</v>
      </c>
      <c r="M303" s="39">
        <v>14.08</v>
      </c>
      <c r="N303" s="39">
        <v>0</v>
      </c>
      <c r="O303" s="39">
        <v>19</v>
      </c>
      <c r="P303" s="39">
        <v>27</v>
      </c>
      <c r="Q303" s="39">
        <v>27</v>
      </c>
      <c r="R303" s="39">
        <v>27</v>
      </c>
    </row>
    <row r="304" spans="4:18" ht="56.25" x14ac:dyDescent="0.2">
      <c r="D304" s="40">
        <v>651</v>
      </c>
      <c r="E304" s="70" t="s">
        <v>443</v>
      </c>
      <c r="F304" s="43">
        <v>601010023</v>
      </c>
      <c r="G304" s="41" t="s">
        <v>412</v>
      </c>
      <c r="H304" s="42">
        <v>11</v>
      </c>
      <c r="I304" s="42">
        <v>1</v>
      </c>
      <c r="J304" s="71" t="s">
        <v>466</v>
      </c>
      <c r="K304" s="41" t="s">
        <v>429</v>
      </c>
      <c r="L304" s="40">
        <v>20190101</v>
      </c>
      <c r="M304" s="39">
        <v>1576.6559999999999</v>
      </c>
      <c r="N304" s="39">
        <v>1168.559</v>
      </c>
      <c r="O304" s="39">
        <v>1342.6189999999999</v>
      </c>
      <c r="P304" s="39">
        <v>1372.769</v>
      </c>
      <c r="Q304" s="39">
        <v>1372.769</v>
      </c>
      <c r="R304" s="39">
        <v>1372.769</v>
      </c>
    </row>
    <row r="305" spans="4:18" ht="56.25" x14ac:dyDescent="0.2">
      <c r="D305" s="40">
        <v>651</v>
      </c>
      <c r="E305" s="70" t="s">
        <v>443</v>
      </c>
      <c r="F305" s="43">
        <v>601010023</v>
      </c>
      <c r="G305" s="41" t="s">
        <v>412</v>
      </c>
      <c r="H305" s="42">
        <v>11</v>
      </c>
      <c r="I305" s="42">
        <v>2</v>
      </c>
      <c r="J305" s="71" t="s">
        <v>466</v>
      </c>
      <c r="K305" s="41" t="s">
        <v>429</v>
      </c>
      <c r="L305" s="40">
        <v>20190101</v>
      </c>
      <c r="M305" s="39">
        <v>845.7</v>
      </c>
      <c r="N305" s="39">
        <v>845.7</v>
      </c>
      <c r="O305" s="39">
        <v>0</v>
      </c>
      <c r="P305" s="39">
        <v>0</v>
      </c>
      <c r="Q305" s="39">
        <v>0</v>
      </c>
      <c r="R305" s="39">
        <v>0</v>
      </c>
    </row>
    <row r="306" spans="4:18" ht="56.25" x14ac:dyDescent="0.2">
      <c r="D306" s="40">
        <v>651</v>
      </c>
      <c r="E306" s="70" t="s">
        <v>443</v>
      </c>
      <c r="F306" s="43">
        <v>601010027</v>
      </c>
      <c r="G306" s="41" t="s">
        <v>438</v>
      </c>
      <c r="H306" s="42">
        <v>5</v>
      </c>
      <c r="I306" s="42">
        <v>3</v>
      </c>
      <c r="J306" s="71" t="s">
        <v>467</v>
      </c>
      <c r="K306" s="41" t="s">
        <v>362</v>
      </c>
      <c r="L306" s="40">
        <v>20140101</v>
      </c>
      <c r="M306" s="39">
        <v>5061.2129999999997</v>
      </c>
      <c r="N306" s="39">
        <v>4997.8010000000004</v>
      </c>
      <c r="O306" s="39">
        <v>6859.1940000000004</v>
      </c>
      <c r="P306" s="39">
        <v>12000</v>
      </c>
      <c r="Q306" s="39">
        <v>12000</v>
      </c>
      <c r="R306" s="39">
        <v>12000</v>
      </c>
    </row>
    <row r="307" spans="4:18" ht="56.25" x14ac:dyDescent="0.2">
      <c r="D307" s="40">
        <v>651</v>
      </c>
      <c r="E307" s="70" t="s">
        <v>443</v>
      </c>
      <c r="F307" s="43">
        <v>601010027</v>
      </c>
      <c r="G307" s="41" t="s">
        <v>438</v>
      </c>
      <c r="H307" s="42">
        <v>5</v>
      </c>
      <c r="I307" s="42">
        <v>3</v>
      </c>
      <c r="J307" s="71" t="s">
        <v>468</v>
      </c>
      <c r="K307" s="40"/>
      <c r="L307" s="40">
        <v>20190101</v>
      </c>
      <c r="M307" s="39">
        <v>0</v>
      </c>
      <c r="N307" s="39">
        <v>0</v>
      </c>
      <c r="O307" s="39">
        <v>1178.0119999999999</v>
      </c>
      <c r="P307" s="39">
        <v>0</v>
      </c>
      <c r="Q307" s="39">
        <v>0</v>
      </c>
      <c r="R307" s="39">
        <v>0</v>
      </c>
    </row>
    <row r="308" spans="4:18" ht="56.25" x14ac:dyDescent="0.2">
      <c r="D308" s="40">
        <v>651</v>
      </c>
      <c r="E308" s="70" t="s">
        <v>443</v>
      </c>
      <c r="F308" s="43">
        <v>601010027</v>
      </c>
      <c r="G308" s="41" t="s">
        <v>438</v>
      </c>
      <c r="H308" s="42">
        <v>5</v>
      </c>
      <c r="I308" s="42">
        <v>3</v>
      </c>
      <c r="J308" s="71" t="s">
        <v>468</v>
      </c>
      <c r="K308" s="40"/>
      <c r="L308" s="40">
        <v>20190101</v>
      </c>
      <c r="M308" s="39">
        <v>10701.6</v>
      </c>
      <c r="N308" s="39">
        <v>10701.6</v>
      </c>
      <c r="O308" s="39">
        <v>1842.5029999999999</v>
      </c>
      <c r="P308" s="39">
        <v>0</v>
      </c>
      <c r="Q308" s="39">
        <v>0</v>
      </c>
      <c r="R308" s="39">
        <v>0</v>
      </c>
    </row>
    <row r="309" spans="4:18" ht="56.25" x14ac:dyDescent="0.2">
      <c r="D309" s="40">
        <v>651</v>
      </c>
      <c r="E309" s="70" t="s">
        <v>443</v>
      </c>
      <c r="F309" s="43">
        <v>601010027</v>
      </c>
      <c r="G309" s="41" t="s">
        <v>438</v>
      </c>
      <c r="H309" s="42">
        <v>5</v>
      </c>
      <c r="I309" s="42">
        <v>3</v>
      </c>
      <c r="J309" s="71" t="s">
        <v>468</v>
      </c>
      <c r="K309" s="40"/>
      <c r="L309" s="40">
        <v>20190101</v>
      </c>
      <c r="M309" s="39">
        <v>10704.407999999999</v>
      </c>
      <c r="N309" s="39">
        <v>10704.407999999999</v>
      </c>
      <c r="O309" s="39">
        <v>755.12900000000002</v>
      </c>
      <c r="P309" s="39">
        <v>0</v>
      </c>
      <c r="Q309" s="39">
        <v>0</v>
      </c>
      <c r="R309" s="39">
        <v>0</v>
      </c>
    </row>
    <row r="310" spans="4:18" ht="78.75" x14ac:dyDescent="0.2">
      <c r="D310" s="40">
        <v>651</v>
      </c>
      <c r="E310" s="70" t="s">
        <v>443</v>
      </c>
      <c r="F310" s="43">
        <v>601010028</v>
      </c>
      <c r="G310" s="41" t="s">
        <v>411</v>
      </c>
      <c r="H310" s="42">
        <v>5</v>
      </c>
      <c r="I310" s="42">
        <v>3</v>
      </c>
      <c r="J310" s="71" t="s">
        <v>469</v>
      </c>
      <c r="K310" s="40"/>
      <c r="L310" s="40">
        <v>20190101</v>
      </c>
      <c r="M310" s="39">
        <v>2845.7069999999999</v>
      </c>
      <c r="N310" s="39">
        <v>2301.3470000000002</v>
      </c>
      <c r="O310" s="39">
        <v>0</v>
      </c>
      <c r="P310" s="39">
        <v>0</v>
      </c>
      <c r="Q310" s="39">
        <v>0</v>
      </c>
      <c r="R310" s="39">
        <v>0</v>
      </c>
    </row>
    <row r="311" spans="4:18" ht="78.75" x14ac:dyDescent="0.2">
      <c r="D311" s="40">
        <v>651</v>
      </c>
      <c r="E311" s="70" t="s">
        <v>443</v>
      </c>
      <c r="F311" s="43">
        <v>601010028</v>
      </c>
      <c r="G311" s="41" t="s">
        <v>411</v>
      </c>
      <c r="H311" s="42">
        <v>5</v>
      </c>
      <c r="I311" s="42">
        <v>3</v>
      </c>
      <c r="J311" s="71" t="s">
        <v>469</v>
      </c>
      <c r="K311" s="41" t="s">
        <v>427</v>
      </c>
      <c r="L311" s="40">
        <v>20190101</v>
      </c>
      <c r="M311" s="39">
        <v>91017.107999999993</v>
      </c>
      <c r="N311" s="39">
        <v>21601.719000000001</v>
      </c>
      <c r="O311" s="39">
        <v>114678.63400000001</v>
      </c>
      <c r="P311" s="39">
        <v>16205.869000000001</v>
      </c>
      <c r="Q311" s="39">
        <v>16236.614</v>
      </c>
      <c r="R311" s="39">
        <v>16236.614</v>
      </c>
    </row>
    <row r="312" spans="4:18" ht="78.75" x14ac:dyDescent="0.2">
      <c r="D312" s="40">
        <v>651</v>
      </c>
      <c r="E312" s="70" t="s">
        <v>443</v>
      </c>
      <c r="F312" s="43">
        <v>601010028</v>
      </c>
      <c r="G312" s="41" t="s">
        <v>411</v>
      </c>
      <c r="H312" s="42">
        <v>5</v>
      </c>
      <c r="I312" s="42">
        <v>3</v>
      </c>
      <c r="J312" s="71" t="s">
        <v>469</v>
      </c>
      <c r="K312" s="41" t="s">
        <v>437</v>
      </c>
      <c r="L312" s="40">
        <v>20190101</v>
      </c>
      <c r="M312" s="39">
        <v>811.86400000000003</v>
      </c>
      <c r="N312" s="39">
        <v>811.86400000000003</v>
      </c>
      <c r="O312" s="39">
        <v>367.28699999999998</v>
      </c>
      <c r="P312" s="39">
        <v>1102</v>
      </c>
      <c r="Q312" s="39">
        <v>1200</v>
      </c>
      <c r="R312" s="39">
        <v>1200</v>
      </c>
    </row>
    <row r="313" spans="4:18" ht="33.75" x14ac:dyDescent="0.2">
      <c r="D313" s="40">
        <v>651</v>
      </c>
      <c r="E313" s="70" t="s">
        <v>443</v>
      </c>
      <c r="F313" s="43">
        <v>601010033</v>
      </c>
      <c r="G313" s="41" t="s">
        <v>409</v>
      </c>
      <c r="H313" s="42">
        <v>1</v>
      </c>
      <c r="I313" s="42">
        <v>13</v>
      </c>
      <c r="J313" s="71" t="s">
        <v>470</v>
      </c>
      <c r="K313" s="41" t="s">
        <v>429</v>
      </c>
      <c r="L313" s="40">
        <v>19960115</v>
      </c>
      <c r="M313" s="39">
        <v>1197.2470000000001</v>
      </c>
      <c r="N313" s="39">
        <v>749.97</v>
      </c>
      <c r="O313" s="39">
        <v>1218.655</v>
      </c>
      <c r="P313" s="39">
        <v>1147.79</v>
      </c>
      <c r="Q313" s="39">
        <v>1147.79</v>
      </c>
      <c r="R313" s="39">
        <v>1147.79</v>
      </c>
    </row>
    <row r="314" spans="4:18" ht="33.75" x14ac:dyDescent="0.2">
      <c r="D314" s="40">
        <v>651</v>
      </c>
      <c r="E314" s="70" t="s">
        <v>443</v>
      </c>
      <c r="F314" s="43">
        <v>601010033</v>
      </c>
      <c r="G314" s="41" t="s">
        <v>409</v>
      </c>
      <c r="H314" s="42">
        <v>5</v>
      </c>
      <c r="I314" s="42">
        <v>3</v>
      </c>
      <c r="J314" s="71" t="s">
        <v>470</v>
      </c>
      <c r="K314" s="41" t="s">
        <v>429</v>
      </c>
      <c r="L314" s="40">
        <v>19960115</v>
      </c>
      <c r="M314" s="39">
        <v>863.447</v>
      </c>
      <c r="N314" s="39">
        <v>855.93299999999999</v>
      </c>
      <c r="O314" s="39">
        <v>744.16800000000001</v>
      </c>
      <c r="P314" s="39">
        <v>739.82600000000002</v>
      </c>
      <c r="Q314" s="39">
        <v>739.82600000000002</v>
      </c>
      <c r="R314" s="39">
        <v>739.82600000000002</v>
      </c>
    </row>
    <row r="315" spans="4:18" ht="67.5" x14ac:dyDescent="0.2">
      <c r="D315" s="40">
        <v>651</v>
      </c>
      <c r="E315" s="70" t="s">
        <v>443</v>
      </c>
      <c r="F315" s="43">
        <v>601010034</v>
      </c>
      <c r="G315" s="41" t="s">
        <v>408</v>
      </c>
      <c r="H315" s="42">
        <v>3</v>
      </c>
      <c r="I315" s="42">
        <v>9</v>
      </c>
      <c r="J315" s="71" t="s">
        <v>463</v>
      </c>
      <c r="K315" s="41" t="s">
        <v>431</v>
      </c>
      <c r="L315" s="40">
        <v>20140101</v>
      </c>
      <c r="M315" s="39">
        <v>2756.2429999999999</v>
      </c>
      <c r="N315" s="39">
        <v>1509.047</v>
      </c>
      <c r="O315" s="39">
        <v>0</v>
      </c>
      <c r="P315" s="39">
        <v>0</v>
      </c>
      <c r="Q315" s="39">
        <v>0</v>
      </c>
      <c r="R315" s="39">
        <v>0</v>
      </c>
    </row>
    <row r="316" spans="4:18" ht="67.5" x14ac:dyDescent="0.2">
      <c r="D316" s="40">
        <v>651</v>
      </c>
      <c r="E316" s="70" t="s">
        <v>443</v>
      </c>
      <c r="F316" s="43">
        <v>601010034</v>
      </c>
      <c r="G316" s="41" t="s">
        <v>408</v>
      </c>
      <c r="H316" s="42">
        <v>3</v>
      </c>
      <c r="I316" s="42">
        <v>10</v>
      </c>
      <c r="J316" s="71" t="s">
        <v>463</v>
      </c>
      <c r="K316" s="41" t="s">
        <v>431</v>
      </c>
      <c r="L316" s="40">
        <v>20140101</v>
      </c>
      <c r="M316" s="39">
        <v>553.55100000000004</v>
      </c>
      <c r="N316" s="39">
        <v>495.18299999999999</v>
      </c>
      <c r="O316" s="39">
        <v>918.06799999999998</v>
      </c>
      <c r="P316" s="39">
        <v>1500.818</v>
      </c>
      <c r="Q316" s="39">
        <v>1500.818</v>
      </c>
      <c r="R316" s="39">
        <v>1500.818</v>
      </c>
    </row>
    <row r="317" spans="4:18" ht="56.25" x14ac:dyDescent="0.2">
      <c r="D317" s="40">
        <v>651</v>
      </c>
      <c r="E317" s="70" t="s">
        <v>443</v>
      </c>
      <c r="F317" s="43">
        <v>601010036</v>
      </c>
      <c r="G317" s="41" t="s">
        <v>378</v>
      </c>
      <c r="H317" s="42">
        <v>3</v>
      </c>
      <c r="I317" s="42">
        <v>9</v>
      </c>
      <c r="J317" s="71" t="s">
        <v>471</v>
      </c>
      <c r="K317" s="41" t="s">
        <v>431</v>
      </c>
      <c r="L317" s="40">
        <v>20070109</v>
      </c>
      <c r="M317" s="39">
        <v>174.02799999999999</v>
      </c>
      <c r="N317" s="39">
        <v>174.02699999999999</v>
      </c>
      <c r="O317" s="39">
        <v>0</v>
      </c>
      <c r="P317" s="39">
        <v>0</v>
      </c>
      <c r="Q317" s="39">
        <v>0</v>
      </c>
      <c r="R317" s="39">
        <v>0</v>
      </c>
    </row>
    <row r="318" spans="4:18" ht="56.25" x14ac:dyDescent="0.2">
      <c r="D318" s="40">
        <v>651</v>
      </c>
      <c r="E318" s="70" t="s">
        <v>443</v>
      </c>
      <c r="F318" s="43">
        <v>601010036</v>
      </c>
      <c r="G318" s="41" t="s">
        <v>378</v>
      </c>
      <c r="H318" s="42">
        <v>3</v>
      </c>
      <c r="I318" s="42">
        <v>10</v>
      </c>
      <c r="J318" s="71" t="s">
        <v>471</v>
      </c>
      <c r="K318" s="41" t="s">
        <v>431</v>
      </c>
      <c r="L318" s="40">
        <v>20070109</v>
      </c>
      <c r="M318" s="39">
        <v>0</v>
      </c>
      <c r="N318" s="39">
        <v>0</v>
      </c>
      <c r="O318" s="39">
        <v>320.49</v>
      </c>
      <c r="P318" s="39">
        <v>220.49</v>
      </c>
      <c r="Q318" s="39">
        <v>220.49</v>
      </c>
      <c r="R318" s="39">
        <v>220.49</v>
      </c>
    </row>
    <row r="319" spans="4:18" ht="45" x14ac:dyDescent="0.2">
      <c r="D319" s="40">
        <v>651</v>
      </c>
      <c r="E319" s="70" t="s">
        <v>443</v>
      </c>
      <c r="F319" s="43">
        <v>601010041</v>
      </c>
      <c r="G319" s="41" t="s">
        <v>436</v>
      </c>
      <c r="H319" s="42">
        <v>7</v>
      </c>
      <c r="I319" s="42">
        <v>7</v>
      </c>
      <c r="J319" s="71" t="s">
        <v>472</v>
      </c>
      <c r="K319" s="41" t="s">
        <v>435</v>
      </c>
      <c r="L319" s="40">
        <v>20210408</v>
      </c>
      <c r="M319" s="39">
        <v>97.105000000000004</v>
      </c>
      <c r="N319" s="39">
        <v>0</v>
      </c>
      <c r="O319" s="39">
        <v>124.22</v>
      </c>
      <c r="P319" s="39">
        <v>424.22</v>
      </c>
      <c r="Q319" s="39">
        <v>424.22</v>
      </c>
      <c r="R319" s="39">
        <v>424.22</v>
      </c>
    </row>
    <row r="320" spans="4:18" ht="67.5" x14ac:dyDescent="0.2">
      <c r="D320" s="40">
        <v>651</v>
      </c>
      <c r="E320" s="70" t="s">
        <v>443</v>
      </c>
      <c r="F320" s="43">
        <v>601010044</v>
      </c>
      <c r="G320" s="41" t="s">
        <v>434</v>
      </c>
      <c r="H320" s="42">
        <v>3</v>
      </c>
      <c r="I320" s="42">
        <v>14</v>
      </c>
      <c r="J320" s="71" t="s">
        <v>461</v>
      </c>
      <c r="K320" s="41" t="s">
        <v>429</v>
      </c>
      <c r="L320" s="40">
        <v>20170101</v>
      </c>
      <c r="M320" s="39">
        <v>300.64</v>
      </c>
      <c r="N320" s="39">
        <v>300.64</v>
      </c>
      <c r="O320" s="39">
        <v>61.04</v>
      </c>
      <c r="P320" s="39">
        <v>52.03</v>
      </c>
      <c r="Q320" s="39">
        <v>57.53</v>
      </c>
      <c r="R320" s="39">
        <v>57.53</v>
      </c>
    </row>
    <row r="321" spans="4:18" ht="67.5" x14ac:dyDescent="0.2">
      <c r="D321" s="40">
        <v>651</v>
      </c>
      <c r="E321" s="70" t="s">
        <v>443</v>
      </c>
      <c r="F321" s="43">
        <v>601010044</v>
      </c>
      <c r="G321" s="41" t="s">
        <v>434</v>
      </c>
      <c r="H321" s="42">
        <v>3</v>
      </c>
      <c r="I321" s="42">
        <v>14</v>
      </c>
      <c r="J321" s="71" t="s">
        <v>461</v>
      </c>
      <c r="K321" s="41" t="s">
        <v>429</v>
      </c>
      <c r="L321" s="40">
        <v>20170101</v>
      </c>
      <c r="M321" s="39">
        <v>1339.279</v>
      </c>
      <c r="N321" s="39">
        <v>880.29499999999996</v>
      </c>
      <c r="O321" s="39">
        <v>1755.2729999999999</v>
      </c>
      <c r="P321" s="39">
        <v>332.03</v>
      </c>
      <c r="Q321" s="39">
        <v>337.53</v>
      </c>
      <c r="R321" s="39">
        <v>337.53</v>
      </c>
    </row>
    <row r="322" spans="4:18" ht="146.25" x14ac:dyDescent="0.2">
      <c r="D322" s="40">
        <v>651</v>
      </c>
      <c r="E322" s="70" t="s">
        <v>443</v>
      </c>
      <c r="F322" s="43">
        <v>601020003</v>
      </c>
      <c r="G322" s="41" t="s">
        <v>199</v>
      </c>
      <c r="H322" s="42">
        <v>4</v>
      </c>
      <c r="I322" s="42">
        <v>9</v>
      </c>
      <c r="J322" s="71" t="s">
        <v>464</v>
      </c>
      <c r="K322" s="41" t="s">
        <v>429</v>
      </c>
      <c r="L322" s="40">
        <v>20190101</v>
      </c>
      <c r="M322" s="39">
        <v>7782.0860000000002</v>
      </c>
      <c r="N322" s="39">
        <v>7159.6090000000004</v>
      </c>
      <c r="O322" s="39">
        <v>6572.0519999999997</v>
      </c>
      <c r="P322" s="39">
        <v>6902.107</v>
      </c>
      <c r="Q322" s="39">
        <v>7182.03</v>
      </c>
      <c r="R322" s="39">
        <v>7182.03</v>
      </c>
    </row>
    <row r="323" spans="4:18" ht="67.5" x14ac:dyDescent="0.2">
      <c r="D323" s="40">
        <v>651</v>
      </c>
      <c r="E323" s="70" t="s">
        <v>443</v>
      </c>
      <c r="F323" s="43">
        <v>602000001</v>
      </c>
      <c r="G323" s="41" t="s">
        <v>142</v>
      </c>
      <c r="H323" s="42">
        <v>1</v>
      </c>
      <c r="I323" s="42">
        <v>2</v>
      </c>
      <c r="J323" s="71" t="s">
        <v>473</v>
      </c>
      <c r="K323" s="40"/>
      <c r="L323" s="40">
        <v>20110101</v>
      </c>
      <c r="M323" s="39">
        <v>749.74300000000005</v>
      </c>
      <c r="N323" s="39">
        <v>556.76700000000005</v>
      </c>
      <c r="O323" s="39">
        <v>749.74300000000005</v>
      </c>
      <c r="P323" s="39">
        <v>749.74300000000005</v>
      </c>
      <c r="Q323" s="39">
        <v>749.74300000000005</v>
      </c>
      <c r="R323" s="39">
        <v>749.74300000000005</v>
      </c>
    </row>
    <row r="324" spans="4:18" ht="45" x14ac:dyDescent="0.2">
      <c r="D324" s="40">
        <v>651</v>
      </c>
      <c r="E324" s="70" t="s">
        <v>443</v>
      </c>
      <c r="F324" s="43">
        <v>602000001</v>
      </c>
      <c r="G324" s="41" t="s">
        <v>142</v>
      </c>
      <c r="H324" s="42">
        <v>1</v>
      </c>
      <c r="I324" s="42">
        <v>2</v>
      </c>
      <c r="J324" s="71" t="s">
        <v>474</v>
      </c>
      <c r="K324" s="41" t="s">
        <v>362</v>
      </c>
      <c r="L324" s="40">
        <v>20090101</v>
      </c>
      <c r="M324" s="39">
        <v>79.603999999999999</v>
      </c>
      <c r="N324" s="39">
        <v>5.4249999999999998</v>
      </c>
      <c r="O324" s="39">
        <v>62.543999999999997</v>
      </c>
      <c r="P324" s="39">
        <v>62.543999999999997</v>
      </c>
      <c r="Q324" s="39">
        <v>62.543999999999997</v>
      </c>
      <c r="R324" s="39">
        <v>62.543999999999997</v>
      </c>
    </row>
    <row r="325" spans="4:18" ht="67.5" x14ac:dyDescent="0.2">
      <c r="D325" s="40">
        <v>651</v>
      </c>
      <c r="E325" s="70" t="s">
        <v>443</v>
      </c>
      <c r="F325" s="43">
        <v>602000001</v>
      </c>
      <c r="G325" s="41" t="s">
        <v>142</v>
      </c>
      <c r="H325" s="42">
        <v>1</v>
      </c>
      <c r="I325" s="42">
        <v>4</v>
      </c>
      <c r="J325" s="71" t="s">
        <v>473</v>
      </c>
      <c r="K325" s="40"/>
      <c r="L325" s="40">
        <v>20110101</v>
      </c>
      <c r="M325" s="39">
        <v>6224.5339999999997</v>
      </c>
      <c r="N325" s="39">
        <v>5902.0119999999997</v>
      </c>
      <c r="O325" s="39">
        <v>6281.1729999999998</v>
      </c>
      <c r="P325" s="39">
        <v>6236.6279999999997</v>
      </c>
      <c r="Q325" s="39">
        <v>6236.6279999999997</v>
      </c>
      <c r="R325" s="39">
        <v>6236.6279999999997</v>
      </c>
    </row>
    <row r="326" spans="4:18" ht="45" x14ac:dyDescent="0.2">
      <c r="D326" s="40">
        <v>651</v>
      </c>
      <c r="E326" s="70" t="s">
        <v>443</v>
      </c>
      <c r="F326" s="43">
        <v>602000001</v>
      </c>
      <c r="G326" s="41" t="s">
        <v>142</v>
      </c>
      <c r="H326" s="42">
        <v>1</v>
      </c>
      <c r="I326" s="42">
        <v>4</v>
      </c>
      <c r="J326" s="71" t="s">
        <v>474</v>
      </c>
      <c r="K326" s="41" t="s">
        <v>362</v>
      </c>
      <c r="L326" s="40">
        <v>20090101</v>
      </c>
      <c r="M326" s="39">
        <v>760.61199999999997</v>
      </c>
      <c r="N326" s="39">
        <v>752.44200000000001</v>
      </c>
      <c r="O326" s="39">
        <v>480.161</v>
      </c>
      <c r="P326" s="39">
        <v>386.04300000000001</v>
      </c>
      <c r="Q326" s="39">
        <v>386.04300000000001</v>
      </c>
      <c r="R326" s="39">
        <v>386.04300000000001</v>
      </c>
    </row>
    <row r="327" spans="4:18" ht="45" x14ac:dyDescent="0.2">
      <c r="D327" s="40">
        <v>651</v>
      </c>
      <c r="E327" s="70" t="s">
        <v>443</v>
      </c>
      <c r="F327" s="43">
        <v>602000001</v>
      </c>
      <c r="G327" s="41" t="s">
        <v>142</v>
      </c>
      <c r="H327" s="42">
        <v>1</v>
      </c>
      <c r="I327" s="42">
        <v>13</v>
      </c>
      <c r="J327" s="71" t="s">
        <v>474</v>
      </c>
      <c r="K327" s="41" t="s">
        <v>362</v>
      </c>
      <c r="L327" s="40">
        <v>20090101</v>
      </c>
      <c r="M327" s="39">
        <v>260.32</v>
      </c>
      <c r="N327" s="39">
        <v>118.771</v>
      </c>
      <c r="O327" s="39">
        <v>259.91300000000001</v>
      </c>
      <c r="P327" s="39">
        <v>218.941</v>
      </c>
      <c r="Q327" s="39">
        <v>218.941</v>
      </c>
      <c r="R327" s="39">
        <v>218.941</v>
      </c>
    </row>
    <row r="328" spans="4:18" ht="45" x14ac:dyDescent="0.2">
      <c r="D328" s="40">
        <v>651</v>
      </c>
      <c r="E328" s="70" t="s">
        <v>443</v>
      </c>
      <c r="F328" s="43">
        <v>602000001</v>
      </c>
      <c r="G328" s="41" t="s">
        <v>142</v>
      </c>
      <c r="H328" s="42">
        <v>4</v>
      </c>
      <c r="I328" s="42">
        <v>10</v>
      </c>
      <c r="J328" s="71" t="s">
        <v>474</v>
      </c>
      <c r="K328" s="41" t="s">
        <v>362</v>
      </c>
      <c r="L328" s="40">
        <v>20090101</v>
      </c>
      <c r="M328" s="39">
        <v>327.23399999999998</v>
      </c>
      <c r="N328" s="39">
        <v>235.43600000000001</v>
      </c>
      <c r="O328" s="39">
        <v>283.70800000000003</v>
      </c>
      <c r="P328" s="39">
        <v>282.404</v>
      </c>
      <c r="Q328" s="39">
        <v>282.404</v>
      </c>
      <c r="R328" s="39">
        <v>282.404</v>
      </c>
    </row>
    <row r="329" spans="4:18" ht="45" x14ac:dyDescent="0.2">
      <c r="D329" s="40">
        <v>651</v>
      </c>
      <c r="E329" s="70" t="s">
        <v>443</v>
      </c>
      <c r="F329" s="43">
        <v>602000001</v>
      </c>
      <c r="G329" s="41" t="s">
        <v>142</v>
      </c>
      <c r="H329" s="42">
        <v>10</v>
      </c>
      <c r="I329" s="42">
        <v>1</v>
      </c>
      <c r="J329" s="71" t="s">
        <v>474</v>
      </c>
      <c r="K329" s="41" t="s">
        <v>362</v>
      </c>
      <c r="L329" s="40">
        <v>20090101</v>
      </c>
      <c r="M329" s="39">
        <v>608.09400000000005</v>
      </c>
      <c r="N329" s="39">
        <v>608.09400000000005</v>
      </c>
      <c r="O329" s="39">
        <v>644.08000000000004</v>
      </c>
      <c r="P329" s="39">
        <v>604.08000000000004</v>
      </c>
      <c r="Q329" s="39">
        <v>644.08000000000004</v>
      </c>
      <c r="R329" s="39">
        <v>644.08000000000004</v>
      </c>
    </row>
    <row r="330" spans="4:18" ht="45" x14ac:dyDescent="0.2">
      <c r="D330" s="40">
        <v>651</v>
      </c>
      <c r="E330" s="70" t="s">
        <v>443</v>
      </c>
      <c r="F330" s="43">
        <v>602000002</v>
      </c>
      <c r="G330" s="41" t="s">
        <v>139</v>
      </c>
      <c r="H330" s="42">
        <v>1</v>
      </c>
      <c r="I330" s="42">
        <v>2</v>
      </c>
      <c r="J330" s="71" t="s">
        <v>475</v>
      </c>
      <c r="K330" s="41" t="s">
        <v>362</v>
      </c>
      <c r="L330" s="40">
        <v>20070601</v>
      </c>
      <c r="M330" s="39">
        <v>2417.924</v>
      </c>
      <c r="N330" s="39">
        <v>2407.6819999999998</v>
      </c>
      <c r="O330" s="39">
        <v>2402.924</v>
      </c>
      <c r="P330" s="39">
        <v>2417.924</v>
      </c>
      <c r="Q330" s="39">
        <v>2417.924</v>
      </c>
      <c r="R330" s="39">
        <v>2417.924</v>
      </c>
    </row>
    <row r="331" spans="4:18" ht="45" x14ac:dyDescent="0.2">
      <c r="D331" s="40">
        <v>651</v>
      </c>
      <c r="E331" s="70" t="s">
        <v>443</v>
      </c>
      <c r="F331" s="43">
        <v>602000002</v>
      </c>
      <c r="G331" s="41" t="s">
        <v>139</v>
      </c>
      <c r="H331" s="42">
        <v>1</v>
      </c>
      <c r="I331" s="42">
        <v>4</v>
      </c>
      <c r="J331" s="71" t="s">
        <v>475</v>
      </c>
      <c r="K331" s="41" t="s">
        <v>362</v>
      </c>
      <c r="L331" s="40">
        <v>20070601</v>
      </c>
      <c r="M331" s="39">
        <v>21018.653999999999</v>
      </c>
      <c r="N331" s="39">
        <v>20844.891</v>
      </c>
      <c r="O331" s="39">
        <v>20453.353999999999</v>
      </c>
      <c r="P331" s="39">
        <v>20370.853999999999</v>
      </c>
      <c r="Q331" s="39">
        <v>20370.853999999999</v>
      </c>
      <c r="R331" s="39">
        <v>20370.853999999999</v>
      </c>
    </row>
    <row r="332" spans="4:18" ht="101.25" x14ac:dyDescent="0.2">
      <c r="D332" s="40">
        <v>651</v>
      </c>
      <c r="E332" s="70" t="s">
        <v>443</v>
      </c>
      <c r="F332" s="43">
        <v>602000008</v>
      </c>
      <c r="G332" s="41" t="s">
        <v>131</v>
      </c>
      <c r="H332" s="42">
        <v>1</v>
      </c>
      <c r="I332" s="42">
        <v>13</v>
      </c>
      <c r="J332" s="71" t="s">
        <v>476</v>
      </c>
      <c r="K332" s="41" t="s">
        <v>433</v>
      </c>
      <c r="L332" s="40">
        <v>20120910</v>
      </c>
      <c r="M332" s="39">
        <v>33437.033000000003</v>
      </c>
      <c r="N332" s="39">
        <v>31459.284</v>
      </c>
      <c r="O332" s="39">
        <v>35116.572</v>
      </c>
      <c r="P332" s="39">
        <v>34436.447</v>
      </c>
      <c r="Q332" s="39">
        <v>34495.152999999998</v>
      </c>
      <c r="R332" s="39">
        <v>34495.152999999998</v>
      </c>
    </row>
    <row r="333" spans="4:18" ht="101.25" x14ac:dyDescent="0.2">
      <c r="D333" s="40">
        <v>651</v>
      </c>
      <c r="E333" s="70" t="s">
        <v>443</v>
      </c>
      <c r="F333" s="43">
        <v>602000008</v>
      </c>
      <c r="G333" s="41" t="s">
        <v>131</v>
      </c>
      <c r="H333" s="42">
        <v>4</v>
      </c>
      <c r="I333" s="42">
        <v>1</v>
      </c>
      <c r="J333" s="71" t="s">
        <v>477</v>
      </c>
      <c r="K333" s="41" t="s">
        <v>433</v>
      </c>
      <c r="L333" s="40">
        <v>20200101</v>
      </c>
      <c r="M333" s="39">
        <v>84.757999999999996</v>
      </c>
      <c r="N333" s="39">
        <v>39.357999999999997</v>
      </c>
      <c r="O333" s="39">
        <v>78</v>
      </c>
      <c r="P333" s="39">
        <v>0</v>
      </c>
      <c r="Q333" s="39">
        <v>0</v>
      </c>
      <c r="R333" s="39">
        <v>0</v>
      </c>
    </row>
    <row r="334" spans="4:18" ht="101.25" x14ac:dyDescent="0.2">
      <c r="D334" s="40">
        <v>651</v>
      </c>
      <c r="E334" s="70" t="s">
        <v>443</v>
      </c>
      <c r="F334" s="43">
        <v>602000008</v>
      </c>
      <c r="G334" s="41" t="s">
        <v>131</v>
      </c>
      <c r="H334" s="42">
        <v>4</v>
      </c>
      <c r="I334" s="42">
        <v>1</v>
      </c>
      <c r="J334" s="71" t="s">
        <v>476</v>
      </c>
      <c r="K334" s="41" t="s">
        <v>433</v>
      </c>
      <c r="L334" s="40">
        <v>20120910</v>
      </c>
      <c r="M334" s="39">
        <v>593.55200000000002</v>
      </c>
      <c r="N334" s="39">
        <v>463.39499999999998</v>
      </c>
      <c r="O334" s="39">
        <v>520</v>
      </c>
      <c r="P334" s="39">
        <v>0</v>
      </c>
      <c r="Q334" s="39">
        <v>0</v>
      </c>
      <c r="R334" s="39">
        <v>0</v>
      </c>
    </row>
    <row r="335" spans="4:18" ht="101.25" x14ac:dyDescent="0.2">
      <c r="D335" s="40">
        <v>651</v>
      </c>
      <c r="E335" s="70" t="s">
        <v>443</v>
      </c>
      <c r="F335" s="43">
        <v>602000008</v>
      </c>
      <c r="G335" s="41" t="s">
        <v>131</v>
      </c>
      <c r="H335" s="42">
        <v>4</v>
      </c>
      <c r="I335" s="42">
        <v>10</v>
      </c>
      <c r="J335" s="71" t="s">
        <v>476</v>
      </c>
      <c r="K335" s="41" t="s">
        <v>433</v>
      </c>
      <c r="L335" s="40">
        <v>20120910</v>
      </c>
      <c r="M335" s="39">
        <v>2846.1170000000002</v>
      </c>
      <c r="N335" s="39">
        <v>2481.904</v>
      </c>
      <c r="O335" s="39">
        <v>2765.1219999999998</v>
      </c>
      <c r="P335" s="39">
        <v>2295.8249999999998</v>
      </c>
      <c r="Q335" s="39">
        <v>2298.3000000000002</v>
      </c>
      <c r="R335" s="39">
        <v>2298.3000000000002</v>
      </c>
    </row>
    <row r="336" spans="4:18" ht="101.25" x14ac:dyDescent="0.2">
      <c r="D336" s="40">
        <v>651</v>
      </c>
      <c r="E336" s="70" t="s">
        <v>443</v>
      </c>
      <c r="F336" s="43">
        <v>602000008</v>
      </c>
      <c r="G336" s="41" t="s">
        <v>131</v>
      </c>
      <c r="H336" s="42">
        <v>8</v>
      </c>
      <c r="I336" s="42">
        <v>1</v>
      </c>
      <c r="J336" s="71" t="s">
        <v>477</v>
      </c>
      <c r="K336" s="41" t="s">
        <v>433</v>
      </c>
      <c r="L336" s="40">
        <v>20200101</v>
      </c>
      <c r="M336" s="39">
        <v>12405.744000000001</v>
      </c>
      <c r="N336" s="39">
        <v>11220.96</v>
      </c>
      <c r="O336" s="39">
        <v>12563.165000000001</v>
      </c>
      <c r="P336" s="39">
        <v>12610.989</v>
      </c>
      <c r="Q336" s="39">
        <v>12765.852999999999</v>
      </c>
      <c r="R336" s="39">
        <v>12765.852999999999</v>
      </c>
    </row>
    <row r="337" spans="4:18" ht="101.25" x14ac:dyDescent="0.2">
      <c r="D337" s="40">
        <v>651</v>
      </c>
      <c r="E337" s="70" t="s">
        <v>443</v>
      </c>
      <c r="F337" s="43">
        <v>602000008</v>
      </c>
      <c r="G337" s="41" t="s">
        <v>131</v>
      </c>
      <c r="H337" s="42">
        <v>8</v>
      </c>
      <c r="I337" s="42">
        <v>2</v>
      </c>
      <c r="J337" s="71" t="s">
        <v>477</v>
      </c>
      <c r="K337" s="41" t="s">
        <v>433</v>
      </c>
      <c r="L337" s="40">
        <v>20200101</v>
      </c>
      <c r="M337" s="39">
        <v>740.24900000000002</v>
      </c>
      <c r="N337" s="39">
        <v>520.34699999999998</v>
      </c>
      <c r="O337" s="39">
        <v>890.24900000000002</v>
      </c>
      <c r="P337" s="39">
        <v>890.24900000000002</v>
      </c>
      <c r="Q337" s="39">
        <v>890.24900000000002</v>
      </c>
      <c r="R337" s="39">
        <v>890.24900000000002</v>
      </c>
    </row>
    <row r="338" spans="4:18" ht="146.25" x14ac:dyDescent="0.2">
      <c r="D338" s="40">
        <v>651</v>
      </c>
      <c r="E338" s="70" t="s">
        <v>443</v>
      </c>
      <c r="F338" s="43">
        <v>602000019</v>
      </c>
      <c r="G338" s="41" t="s">
        <v>125</v>
      </c>
      <c r="H338" s="42">
        <v>1</v>
      </c>
      <c r="I338" s="42">
        <v>13</v>
      </c>
      <c r="J338" s="71" t="s">
        <v>478</v>
      </c>
      <c r="K338" s="41" t="s">
        <v>113</v>
      </c>
      <c r="L338" s="40">
        <v>20190101</v>
      </c>
      <c r="M338" s="39">
        <v>72</v>
      </c>
      <c r="N338" s="39">
        <v>72</v>
      </c>
      <c r="O338" s="39">
        <v>72</v>
      </c>
      <c r="P338" s="39">
        <v>72</v>
      </c>
      <c r="Q338" s="39">
        <v>72</v>
      </c>
      <c r="R338" s="39">
        <v>72</v>
      </c>
    </row>
    <row r="339" spans="4:18" ht="112.5" x14ac:dyDescent="0.2">
      <c r="D339" s="40">
        <v>651</v>
      </c>
      <c r="E339" s="70" t="s">
        <v>443</v>
      </c>
      <c r="F339" s="43">
        <v>602000020</v>
      </c>
      <c r="G339" s="41" t="s">
        <v>357</v>
      </c>
      <c r="H339" s="42">
        <v>1</v>
      </c>
      <c r="I339" s="42">
        <v>13</v>
      </c>
      <c r="J339" s="71" t="s">
        <v>469</v>
      </c>
      <c r="K339" s="41" t="s">
        <v>432</v>
      </c>
      <c r="L339" s="40">
        <v>20190101</v>
      </c>
      <c r="M339" s="39">
        <v>91.016000000000005</v>
      </c>
      <c r="N339" s="39">
        <v>85.769000000000005</v>
      </c>
      <c r="O339" s="39">
        <v>67.757000000000005</v>
      </c>
      <c r="P339" s="39">
        <v>62.58</v>
      </c>
      <c r="Q339" s="39">
        <v>62.58</v>
      </c>
      <c r="R339" s="39">
        <v>62.58</v>
      </c>
    </row>
    <row r="340" spans="4:18" ht="101.25" x14ac:dyDescent="0.2">
      <c r="D340" s="40">
        <v>651</v>
      </c>
      <c r="E340" s="70" t="s">
        <v>443</v>
      </c>
      <c r="F340" s="43">
        <v>602000021</v>
      </c>
      <c r="G340" s="41" t="s">
        <v>121</v>
      </c>
      <c r="H340" s="42">
        <v>1</v>
      </c>
      <c r="I340" s="42">
        <v>2</v>
      </c>
      <c r="J340" s="71" t="s">
        <v>479</v>
      </c>
      <c r="K340" s="41" t="s">
        <v>429</v>
      </c>
      <c r="L340" s="40">
        <v>20080101</v>
      </c>
      <c r="M340" s="39">
        <v>52.08</v>
      </c>
      <c r="N340" s="39">
        <v>0</v>
      </c>
      <c r="O340" s="39">
        <v>107.66</v>
      </c>
      <c r="P340" s="39">
        <v>52.08</v>
      </c>
      <c r="Q340" s="39">
        <v>72.37</v>
      </c>
      <c r="R340" s="39">
        <v>72.37</v>
      </c>
    </row>
    <row r="341" spans="4:18" ht="101.25" x14ac:dyDescent="0.2">
      <c r="D341" s="40">
        <v>651</v>
      </c>
      <c r="E341" s="70" t="s">
        <v>443</v>
      </c>
      <c r="F341" s="43">
        <v>602000021</v>
      </c>
      <c r="G341" s="41" t="s">
        <v>121</v>
      </c>
      <c r="H341" s="42">
        <v>1</v>
      </c>
      <c r="I341" s="42">
        <v>4</v>
      </c>
      <c r="J341" s="71" t="s">
        <v>479</v>
      </c>
      <c r="K341" s="41" t="s">
        <v>429</v>
      </c>
      <c r="L341" s="40">
        <v>20080101</v>
      </c>
      <c r="M341" s="39">
        <v>205.541</v>
      </c>
      <c r="N341" s="39">
        <v>159.928</v>
      </c>
      <c r="O341" s="39">
        <v>780.04600000000005</v>
      </c>
      <c r="P341" s="39">
        <v>416.24</v>
      </c>
      <c r="Q341" s="39">
        <v>726.24</v>
      </c>
      <c r="R341" s="39">
        <v>726.24</v>
      </c>
    </row>
    <row r="342" spans="4:18" ht="101.25" x14ac:dyDescent="0.2">
      <c r="D342" s="40">
        <v>651</v>
      </c>
      <c r="E342" s="70" t="s">
        <v>443</v>
      </c>
      <c r="F342" s="43">
        <v>602000021</v>
      </c>
      <c r="G342" s="41" t="s">
        <v>121</v>
      </c>
      <c r="H342" s="42">
        <v>1</v>
      </c>
      <c r="I342" s="42">
        <v>13</v>
      </c>
      <c r="J342" s="71" t="s">
        <v>479</v>
      </c>
      <c r="K342" s="41" t="s">
        <v>429</v>
      </c>
      <c r="L342" s="40">
        <v>20080101</v>
      </c>
      <c r="M342" s="39">
        <v>286.791</v>
      </c>
      <c r="N342" s="39">
        <v>286.791</v>
      </c>
      <c r="O342" s="39">
        <v>520</v>
      </c>
      <c r="P342" s="39">
        <v>520</v>
      </c>
      <c r="Q342" s="39">
        <v>570</v>
      </c>
      <c r="R342" s="39">
        <v>570</v>
      </c>
    </row>
    <row r="343" spans="4:18" ht="101.25" x14ac:dyDescent="0.2">
      <c r="D343" s="40">
        <v>651</v>
      </c>
      <c r="E343" s="70" t="s">
        <v>443</v>
      </c>
      <c r="F343" s="43">
        <v>602000021</v>
      </c>
      <c r="G343" s="41" t="s">
        <v>121</v>
      </c>
      <c r="H343" s="42">
        <v>8</v>
      </c>
      <c r="I343" s="42">
        <v>1</v>
      </c>
      <c r="J343" s="71" t="s">
        <v>479</v>
      </c>
      <c r="K343" s="41" t="s">
        <v>429</v>
      </c>
      <c r="L343" s="40">
        <v>20080101</v>
      </c>
      <c r="M343" s="39">
        <v>50</v>
      </c>
      <c r="N343" s="39">
        <v>0</v>
      </c>
      <c r="O343" s="39">
        <v>200</v>
      </c>
      <c r="P343" s="39">
        <v>80</v>
      </c>
      <c r="Q343" s="39">
        <v>200</v>
      </c>
      <c r="R343" s="39">
        <v>200</v>
      </c>
    </row>
    <row r="344" spans="4:18" ht="101.25" x14ac:dyDescent="0.2">
      <c r="D344" s="40">
        <v>651</v>
      </c>
      <c r="E344" s="70" t="s">
        <v>443</v>
      </c>
      <c r="F344" s="43">
        <v>602000021</v>
      </c>
      <c r="G344" s="41" t="s">
        <v>121</v>
      </c>
      <c r="H344" s="42">
        <v>8</v>
      </c>
      <c r="I344" s="42">
        <v>2</v>
      </c>
      <c r="J344" s="71" t="s">
        <v>479</v>
      </c>
      <c r="K344" s="41" t="s">
        <v>429</v>
      </c>
      <c r="L344" s="40">
        <v>20080101</v>
      </c>
      <c r="M344" s="39">
        <v>0</v>
      </c>
      <c r="N344" s="39">
        <v>0</v>
      </c>
      <c r="O344" s="39">
        <v>60.808</v>
      </c>
      <c r="P344" s="39">
        <v>0</v>
      </c>
      <c r="Q344" s="39">
        <v>61</v>
      </c>
      <c r="R344" s="39">
        <v>61</v>
      </c>
    </row>
    <row r="345" spans="4:18" ht="56.25" x14ac:dyDescent="0.2">
      <c r="D345" s="40">
        <v>651</v>
      </c>
      <c r="E345" s="70" t="s">
        <v>443</v>
      </c>
      <c r="F345" s="43">
        <v>602000025</v>
      </c>
      <c r="G345" s="41" t="s">
        <v>117</v>
      </c>
      <c r="H345" s="42">
        <v>1</v>
      </c>
      <c r="I345" s="42">
        <v>13</v>
      </c>
      <c r="J345" s="71" t="s">
        <v>280</v>
      </c>
      <c r="K345" s="40"/>
      <c r="L345" s="40">
        <v>20200402</v>
      </c>
      <c r="M345" s="39">
        <v>1184.1369999999999</v>
      </c>
      <c r="N345" s="39">
        <v>526.33699999999999</v>
      </c>
      <c r="O345" s="39">
        <v>918.4</v>
      </c>
      <c r="P345" s="39">
        <v>0</v>
      </c>
      <c r="Q345" s="39">
        <v>0</v>
      </c>
      <c r="R345" s="39">
        <v>0</v>
      </c>
    </row>
    <row r="346" spans="4:18" ht="56.25" x14ac:dyDescent="0.2">
      <c r="D346" s="40">
        <v>651</v>
      </c>
      <c r="E346" s="70" t="s">
        <v>443</v>
      </c>
      <c r="F346" s="43">
        <v>602000025</v>
      </c>
      <c r="G346" s="41" t="s">
        <v>117</v>
      </c>
      <c r="H346" s="42">
        <v>1</v>
      </c>
      <c r="I346" s="42">
        <v>13</v>
      </c>
      <c r="J346" s="71" t="s">
        <v>280</v>
      </c>
      <c r="K346" s="41" t="s">
        <v>431</v>
      </c>
      <c r="L346" s="40">
        <v>20200402</v>
      </c>
      <c r="M346" s="39">
        <v>300</v>
      </c>
      <c r="N346" s="39">
        <v>300</v>
      </c>
      <c r="O346" s="39">
        <v>0</v>
      </c>
      <c r="P346" s="39">
        <v>0</v>
      </c>
      <c r="Q346" s="39">
        <v>0</v>
      </c>
      <c r="R346" s="39">
        <v>0</v>
      </c>
    </row>
    <row r="347" spans="4:18" ht="56.25" x14ac:dyDescent="0.2">
      <c r="D347" s="40">
        <v>651</v>
      </c>
      <c r="E347" s="70" t="s">
        <v>443</v>
      </c>
      <c r="F347" s="43">
        <v>602000025</v>
      </c>
      <c r="G347" s="41" t="s">
        <v>117</v>
      </c>
      <c r="H347" s="42">
        <v>3</v>
      </c>
      <c r="I347" s="42">
        <v>9</v>
      </c>
      <c r="J347" s="71" t="s">
        <v>280</v>
      </c>
      <c r="K347" s="41" t="s">
        <v>431</v>
      </c>
      <c r="L347" s="40">
        <v>20200402</v>
      </c>
      <c r="M347" s="39">
        <v>3772.3879999999999</v>
      </c>
      <c r="N347" s="39">
        <v>996.47799999999995</v>
      </c>
      <c r="O347" s="39">
        <v>2515.25</v>
      </c>
      <c r="P347" s="39">
        <v>0</v>
      </c>
      <c r="Q347" s="39">
        <v>0</v>
      </c>
      <c r="R347" s="39">
        <v>0</v>
      </c>
    </row>
    <row r="348" spans="4:18" ht="56.25" x14ac:dyDescent="0.2">
      <c r="D348" s="40">
        <v>651</v>
      </c>
      <c r="E348" s="70" t="s">
        <v>443</v>
      </c>
      <c r="F348" s="43">
        <v>602000025</v>
      </c>
      <c r="G348" s="41" t="s">
        <v>117</v>
      </c>
      <c r="H348" s="42">
        <v>4</v>
      </c>
      <c r="I348" s="42">
        <v>1</v>
      </c>
      <c r="J348" s="71" t="s">
        <v>280</v>
      </c>
      <c r="K348" s="40"/>
      <c r="L348" s="40">
        <v>20200402</v>
      </c>
      <c r="M348" s="39">
        <v>164.917</v>
      </c>
      <c r="N348" s="39">
        <v>164.917</v>
      </c>
      <c r="O348" s="39">
        <v>0</v>
      </c>
      <c r="P348" s="39">
        <v>0</v>
      </c>
      <c r="Q348" s="39">
        <v>0</v>
      </c>
      <c r="R348" s="39">
        <v>0</v>
      </c>
    </row>
    <row r="349" spans="4:18" ht="56.25" x14ac:dyDescent="0.2">
      <c r="D349" s="40">
        <v>651</v>
      </c>
      <c r="E349" s="70" t="s">
        <v>443</v>
      </c>
      <c r="F349" s="43">
        <v>602000025</v>
      </c>
      <c r="G349" s="41" t="s">
        <v>117</v>
      </c>
      <c r="H349" s="42">
        <v>5</v>
      </c>
      <c r="I349" s="42">
        <v>1</v>
      </c>
      <c r="J349" s="71" t="s">
        <v>280</v>
      </c>
      <c r="K349" s="40"/>
      <c r="L349" s="40">
        <v>20200402</v>
      </c>
      <c r="M349" s="39">
        <v>450.3</v>
      </c>
      <c r="N349" s="39">
        <v>450.3</v>
      </c>
      <c r="O349" s="39">
        <v>0</v>
      </c>
      <c r="P349" s="39">
        <v>0</v>
      </c>
      <c r="Q349" s="39">
        <v>0</v>
      </c>
      <c r="R349" s="39">
        <v>0</v>
      </c>
    </row>
    <row r="350" spans="4:18" ht="56.25" x14ac:dyDescent="0.2">
      <c r="D350" s="40">
        <v>651</v>
      </c>
      <c r="E350" s="70" t="s">
        <v>443</v>
      </c>
      <c r="F350" s="43">
        <v>602000025</v>
      </c>
      <c r="G350" s="41" t="s">
        <v>117</v>
      </c>
      <c r="H350" s="42">
        <v>8</v>
      </c>
      <c r="I350" s="42">
        <v>1</v>
      </c>
      <c r="J350" s="71" t="s">
        <v>280</v>
      </c>
      <c r="K350" s="40"/>
      <c r="L350" s="40">
        <v>20200402</v>
      </c>
      <c r="M350" s="39">
        <v>226.589</v>
      </c>
      <c r="N350" s="39">
        <v>8.9499999999999993</v>
      </c>
      <c r="O350" s="39">
        <v>215.75</v>
      </c>
      <c r="P350" s="39">
        <v>0</v>
      </c>
      <c r="Q350" s="39">
        <v>0</v>
      </c>
      <c r="R350" s="39">
        <v>0</v>
      </c>
    </row>
    <row r="351" spans="4:18" ht="45" x14ac:dyDescent="0.2">
      <c r="D351" s="40">
        <v>651</v>
      </c>
      <c r="E351" s="70" t="s">
        <v>443</v>
      </c>
      <c r="F351" s="43">
        <v>603010012</v>
      </c>
      <c r="G351" s="41" t="s">
        <v>430</v>
      </c>
      <c r="H351" s="42">
        <v>5</v>
      </c>
      <c r="I351" s="42">
        <v>3</v>
      </c>
      <c r="J351" s="71" t="s">
        <v>480</v>
      </c>
      <c r="K351" s="40"/>
      <c r="L351" s="40">
        <v>20200101</v>
      </c>
      <c r="M351" s="39">
        <v>800</v>
      </c>
      <c r="N351" s="39">
        <v>799.91399999999999</v>
      </c>
      <c r="O351" s="39">
        <v>700</v>
      </c>
      <c r="P351" s="39">
        <v>600</v>
      </c>
      <c r="Q351" s="39">
        <v>600</v>
      </c>
      <c r="R351" s="39">
        <v>600</v>
      </c>
    </row>
    <row r="352" spans="4:18" ht="97.5" customHeight="1" x14ac:dyDescent="0.2">
      <c r="D352" s="40">
        <v>651</v>
      </c>
      <c r="E352" s="70" t="s">
        <v>443</v>
      </c>
      <c r="F352" s="43">
        <v>604010003</v>
      </c>
      <c r="G352" s="41" t="s">
        <v>279</v>
      </c>
      <c r="H352" s="42">
        <v>2</v>
      </c>
      <c r="I352" s="42">
        <v>3</v>
      </c>
      <c r="J352" s="71" t="s">
        <v>481</v>
      </c>
      <c r="K352" s="41" t="s">
        <v>429</v>
      </c>
      <c r="L352" s="40">
        <v>20080101</v>
      </c>
      <c r="M352" s="39">
        <v>1678.3</v>
      </c>
      <c r="N352" s="39">
        <v>1678.3</v>
      </c>
      <c r="O352" s="39">
        <v>1399.3</v>
      </c>
      <c r="P352" s="39">
        <v>1399.3</v>
      </c>
      <c r="Q352" s="39">
        <v>1443.4</v>
      </c>
      <c r="R352" s="39">
        <v>1443.4</v>
      </c>
    </row>
    <row r="353" spans="4:18" ht="123.75" x14ac:dyDescent="0.2">
      <c r="D353" s="40">
        <v>651</v>
      </c>
      <c r="E353" s="70" t="s">
        <v>443</v>
      </c>
      <c r="F353" s="43">
        <v>604010031</v>
      </c>
      <c r="G353" s="41" t="s">
        <v>278</v>
      </c>
      <c r="H353" s="42">
        <v>1</v>
      </c>
      <c r="I353" s="42">
        <v>13</v>
      </c>
      <c r="J353" s="71" t="s">
        <v>482</v>
      </c>
      <c r="K353" s="40"/>
      <c r="L353" s="40">
        <v>20200617</v>
      </c>
      <c r="M353" s="39">
        <v>301.97199999999998</v>
      </c>
      <c r="N353" s="39">
        <v>301.97199999999998</v>
      </c>
      <c r="O353" s="39">
        <v>0</v>
      </c>
      <c r="P353" s="39">
        <v>0</v>
      </c>
      <c r="Q353" s="39">
        <v>0</v>
      </c>
      <c r="R353" s="39">
        <v>0</v>
      </c>
    </row>
    <row r="354" spans="4:18" ht="247.5" x14ac:dyDescent="0.2">
      <c r="D354" s="40">
        <v>651</v>
      </c>
      <c r="E354" s="70" t="s">
        <v>443</v>
      </c>
      <c r="F354" s="43">
        <v>604020082</v>
      </c>
      <c r="G354" s="41" t="s">
        <v>405</v>
      </c>
      <c r="H354" s="42">
        <v>6</v>
      </c>
      <c r="I354" s="42">
        <v>5</v>
      </c>
      <c r="J354" s="71" t="s">
        <v>483</v>
      </c>
      <c r="K354" s="41" t="s">
        <v>113</v>
      </c>
      <c r="L354" s="40">
        <v>20150430</v>
      </c>
      <c r="M354" s="39">
        <v>13.71</v>
      </c>
      <c r="N354" s="39">
        <v>13.54</v>
      </c>
      <c r="O354" s="39">
        <v>13.7</v>
      </c>
      <c r="P354" s="39">
        <v>13.7</v>
      </c>
      <c r="Q354" s="39">
        <v>13.7</v>
      </c>
      <c r="R354" s="39">
        <v>13.7</v>
      </c>
    </row>
    <row r="355" spans="4:18" ht="67.5" x14ac:dyDescent="0.2">
      <c r="D355" s="40">
        <v>651</v>
      </c>
      <c r="E355" s="70" t="s">
        <v>443</v>
      </c>
      <c r="F355" s="43">
        <v>606021001</v>
      </c>
      <c r="G355" s="41" t="s">
        <v>404</v>
      </c>
      <c r="H355" s="42">
        <v>1</v>
      </c>
      <c r="I355" s="42">
        <v>4</v>
      </c>
      <c r="J355" s="71" t="s">
        <v>484</v>
      </c>
      <c r="K355" s="41" t="s">
        <v>362</v>
      </c>
      <c r="L355" s="40">
        <v>20180101</v>
      </c>
      <c r="M355" s="39">
        <v>6387.5</v>
      </c>
      <c r="N355" s="39">
        <v>6387.5</v>
      </c>
      <c r="O355" s="39">
        <v>6433.3</v>
      </c>
      <c r="P355" s="39">
        <v>0</v>
      </c>
      <c r="Q355" s="39">
        <v>0</v>
      </c>
      <c r="R355" s="39">
        <v>0</v>
      </c>
    </row>
    <row r="356" spans="4:18" ht="101.25" x14ac:dyDescent="0.2">
      <c r="D356" s="40">
        <v>651</v>
      </c>
      <c r="E356" s="70" t="s">
        <v>443</v>
      </c>
      <c r="F356" s="43">
        <v>606021007</v>
      </c>
      <c r="G356" s="41" t="s">
        <v>402</v>
      </c>
      <c r="H356" s="42">
        <v>5</v>
      </c>
      <c r="I356" s="42">
        <v>1</v>
      </c>
      <c r="J356" s="71" t="s">
        <v>468</v>
      </c>
      <c r="K356" s="41" t="s">
        <v>362</v>
      </c>
      <c r="L356" s="40">
        <v>20190101</v>
      </c>
      <c r="M356" s="39">
        <v>663.22400000000005</v>
      </c>
      <c r="N356" s="39">
        <v>275.45999999999998</v>
      </c>
      <c r="O356" s="39">
        <v>685.46799999999996</v>
      </c>
      <c r="P356" s="39">
        <v>0</v>
      </c>
      <c r="Q356" s="39">
        <v>0</v>
      </c>
      <c r="R356" s="39">
        <v>0</v>
      </c>
    </row>
    <row r="357" spans="4:18" ht="101.25" x14ac:dyDescent="0.2">
      <c r="D357" s="40">
        <v>651</v>
      </c>
      <c r="E357" s="70" t="s">
        <v>443</v>
      </c>
      <c r="F357" s="43">
        <v>606021007</v>
      </c>
      <c r="G357" s="41" t="s">
        <v>402</v>
      </c>
      <c r="H357" s="42">
        <v>5</v>
      </c>
      <c r="I357" s="42">
        <v>2</v>
      </c>
      <c r="J357" s="71" t="s">
        <v>468</v>
      </c>
      <c r="K357" s="41" t="s">
        <v>362</v>
      </c>
      <c r="L357" s="40">
        <v>20190101</v>
      </c>
      <c r="M357" s="39">
        <v>58482.61</v>
      </c>
      <c r="N357" s="39">
        <v>50470.625999999997</v>
      </c>
      <c r="O357" s="39">
        <v>7742.5320000000002</v>
      </c>
      <c r="P357" s="39">
        <v>0</v>
      </c>
      <c r="Q357" s="39">
        <v>0</v>
      </c>
      <c r="R357" s="39">
        <v>0</v>
      </c>
    </row>
    <row r="358" spans="4:18" ht="270" x14ac:dyDescent="0.2">
      <c r="D358" s="40">
        <v>651</v>
      </c>
      <c r="E358" s="70" t="s">
        <v>443</v>
      </c>
      <c r="F358" s="43">
        <v>606021031</v>
      </c>
      <c r="G358" s="41" t="s">
        <v>428</v>
      </c>
      <c r="H358" s="42">
        <v>4</v>
      </c>
      <c r="I358" s="42">
        <v>12</v>
      </c>
      <c r="J358" s="71" t="s">
        <v>468</v>
      </c>
      <c r="K358" s="41" t="s">
        <v>362</v>
      </c>
      <c r="L358" s="40">
        <v>20190101</v>
      </c>
      <c r="M358" s="39">
        <v>703.9</v>
      </c>
      <c r="N358" s="39">
        <v>0</v>
      </c>
      <c r="O358" s="39">
        <v>703.9</v>
      </c>
      <c r="P358" s="39">
        <v>5000</v>
      </c>
      <c r="Q358" s="39">
        <v>275</v>
      </c>
      <c r="R358" s="39">
        <v>275</v>
      </c>
    </row>
    <row r="359" spans="4:18" ht="56.25" x14ac:dyDescent="0.2">
      <c r="D359" s="40">
        <v>651</v>
      </c>
      <c r="E359" s="70" t="s">
        <v>443</v>
      </c>
      <c r="F359" s="43">
        <v>607000000</v>
      </c>
      <c r="G359" s="41" t="s">
        <v>400</v>
      </c>
      <c r="H359" s="42">
        <v>1</v>
      </c>
      <c r="I359" s="42">
        <v>11</v>
      </c>
      <c r="J359" s="71" t="s">
        <v>485</v>
      </c>
      <c r="K359" s="41" t="s">
        <v>374</v>
      </c>
      <c r="L359" s="40">
        <v>20070720</v>
      </c>
      <c r="M359" s="39">
        <v>1000</v>
      </c>
      <c r="N359" s="39">
        <v>0</v>
      </c>
      <c r="O359" s="39">
        <v>1000</v>
      </c>
      <c r="P359" s="39">
        <v>1000</v>
      </c>
      <c r="Q359" s="39">
        <v>1000</v>
      </c>
      <c r="R359" s="39">
        <v>1000</v>
      </c>
    </row>
    <row r="360" spans="4:18" ht="45" x14ac:dyDescent="0.2">
      <c r="D360" s="40">
        <v>651</v>
      </c>
      <c r="E360" s="70" t="s">
        <v>443</v>
      </c>
      <c r="F360" s="43">
        <v>607000000</v>
      </c>
      <c r="G360" s="41" t="s">
        <v>400</v>
      </c>
      <c r="H360" s="42">
        <v>1</v>
      </c>
      <c r="I360" s="42">
        <v>13</v>
      </c>
      <c r="J360" s="71" t="s">
        <v>510</v>
      </c>
      <c r="K360" s="41" t="s">
        <v>374</v>
      </c>
      <c r="L360" s="40">
        <v>20070720</v>
      </c>
      <c r="M360" s="39">
        <v>0</v>
      </c>
      <c r="N360" s="39">
        <v>0</v>
      </c>
      <c r="O360" s="39">
        <v>0</v>
      </c>
      <c r="P360" s="39">
        <v>6224.4880000000003</v>
      </c>
      <c r="Q360" s="39">
        <v>10927.323</v>
      </c>
      <c r="R360" s="39">
        <v>10927.323</v>
      </c>
    </row>
    <row r="361" spans="4:18" ht="67.5" x14ac:dyDescent="0.2">
      <c r="D361" s="40">
        <v>652</v>
      </c>
      <c r="E361" s="70" t="s">
        <v>444</v>
      </c>
      <c r="F361" s="43">
        <v>601010001</v>
      </c>
      <c r="G361" s="41" t="s">
        <v>426</v>
      </c>
      <c r="H361" s="42" t="s">
        <v>4</v>
      </c>
      <c r="I361" s="42" t="s">
        <v>4</v>
      </c>
      <c r="J361" s="71" t="s">
        <v>517</v>
      </c>
      <c r="K361" s="41" t="s">
        <v>164</v>
      </c>
      <c r="L361" s="40">
        <v>20151014</v>
      </c>
      <c r="M361" s="39">
        <v>0</v>
      </c>
      <c r="N361" s="39">
        <v>0</v>
      </c>
      <c r="O361" s="39">
        <v>0</v>
      </c>
      <c r="P361" s="39">
        <v>0</v>
      </c>
      <c r="Q361" s="39">
        <v>0</v>
      </c>
      <c r="R361" s="39">
        <v>0</v>
      </c>
    </row>
    <row r="362" spans="4:18" ht="45" x14ac:dyDescent="0.2">
      <c r="D362" s="40">
        <v>652</v>
      </c>
      <c r="E362" s="70" t="s">
        <v>444</v>
      </c>
      <c r="F362" s="43">
        <v>601010003</v>
      </c>
      <c r="G362" s="41" t="s">
        <v>403</v>
      </c>
      <c r="H362" s="42">
        <v>1</v>
      </c>
      <c r="I362" s="42">
        <v>13</v>
      </c>
      <c r="J362" s="71" t="s">
        <v>486</v>
      </c>
      <c r="K362" s="41" t="s">
        <v>399</v>
      </c>
      <c r="L362" s="40">
        <v>20149101</v>
      </c>
      <c r="M362" s="39">
        <v>3467.1149999999998</v>
      </c>
      <c r="N362" s="39">
        <v>3083.855</v>
      </c>
      <c r="O362" s="39">
        <v>3698.192</v>
      </c>
      <c r="P362" s="39">
        <v>3319.4169999999999</v>
      </c>
      <c r="Q362" s="39">
        <v>3420.857</v>
      </c>
      <c r="R362" s="39">
        <v>3420.857</v>
      </c>
    </row>
    <row r="363" spans="4:18" ht="45" x14ac:dyDescent="0.2">
      <c r="D363" s="40">
        <v>652</v>
      </c>
      <c r="E363" s="70" t="s">
        <v>444</v>
      </c>
      <c r="F363" s="43">
        <v>601010003</v>
      </c>
      <c r="G363" s="41" t="s">
        <v>403</v>
      </c>
      <c r="H363" s="42">
        <v>3</v>
      </c>
      <c r="I363" s="42">
        <v>9</v>
      </c>
      <c r="J363" s="71" t="s">
        <v>486</v>
      </c>
      <c r="K363" s="41" t="s">
        <v>399</v>
      </c>
      <c r="L363" s="40">
        <v>20149101</v>
      </c>
      <c r="M363" s="39">
        <v>526.35500000000002</v>
      </c>
      <c r="N363" s="39">
        <v>526.20500000000004</v>
      </c>
      <c r="O363" s="39">
        <v>0</v>
      </c>
      <c r="P363" s="39">
        <v>0</v>
      </c>
      <c r="Q363" s="39">
        <v>0</v>
      </c>
      <c r="R363" s="39">
        <v>0</v>
      </c>
    </row>
    <row r="364" spans="4:18" ht="45" x14ac:dyDescent="0.2">
      <c r="D364" s="40">
        <v>652</v>
      </c>
      <c r="E364" s="70" t="s">
        <v>444</v>
      </c>
      <c r="F364" s="43">
        <v>601010003</v>
      </c>
      <c r="G364" s="41" t="s">
        <v>403</v>
      </c>
      <c r="H364" s="42">
        <v>3</v>
      </c>
      <c r="I364" s="42">
        <v>10</v>
      </c>
      <c r="J364" s="71" t="s">
        <v>486</v>
      </c>
      <c r="K364" s="41" t="s">
        <v>399</v>
      </c>
      <c r="L364" s="40">
        <v>20149101</v>
      </c>
      <c r="M364" s="39">
        <v>0</v>
      </c>
      <c r="N364" s="39">
        <v>0</v>
      </c>
      <c r="O364" s="39">
        <v>3735.89</v>
      </c>
      <c r="P364" s="39">
        <v>4198.3900000000003</v>
      </c>
      <c r="Q364" s="39">
        <v>4198.3900000000003</v>
      </c>
      <c r="R364" s="39">
        <v>4198.3900000000003</v>
      </c>
    </row>
    <row r="365" spans="4:18" ht="45" x14ac:dyDescent="0.2">
      <c r="D365" s="40">
        <v>652</v>
      </c>
      <c r="E365" s="70" t="s">
        <v>444</v>
      </c>
      <c r="F365" s="43">
        <v>601010003</v>
      </c>
      <c r="G365" s="41" t="s">
        <v>403</v>
      </c>
      <c r="H365" s="42">
        <v>5</v>
      </c>
      <c r="I365" s="42">
        <v>1</v>
      </c>
      <c r="J365" s="71" t="s">
        <v>486</v>
      </c>
      <c r="K365" s="41" t="s">
        <v>399</v>
      </c>
      <c r="L365" s="40">
        <v>20149101</v>
      </c>
      <c r="M365" s="39">
        <v>7262.9530000000004</v>
      </c>
      <c r="N365" s="39">
        <v>6883.4340000000002</v>
      </c>
      <c r="O365" s="39">
        <v>5438.0510000000004</v>
      </c>
      <c r="P365" s="39">
        <v>4933.3230000000003</v>
      </c>
      <c r="Q365" s="39">
        <v>4933.3230000000003</v>
      </c>
      <c r="R365" s="39">
        <v>4933.3230000000003</v>
      </c>
    </row>
    <row r="366" spans="4:18" ht="56.25" x14ac:dyDescent="0.2">
      <c r="D366" s="40">
        <v>652</v>
      </c>
      <c r="E366" s="70" t="s">
        <v>444</v>
      </c>
      <c r="F366" s="43">
        <v>601010004</v>
      </c>
      <c r="G366" s="41" t="s">
        <v>425</v>
      </c>
      <c r="H366" s="42">
        <v>1</v>
      </c>
      <c r="I366" s="42">
        <v>13</v>
      </c>
      <c r="J366" s="71" t="s">
        <v>518</v>
      </c>
      <c r="K366" s="41" t="s">
        <v>356</v>
      </c>
      <c r="L366" s="40">
        <v>20190101</v>
      </c>
      <c r="M366" s="39">
        <v>186</v>
      </c>
      <c r="N366" s="39">
        <v>186</v>
      </c>
      <c r="O366" s="39">
        <v>676.8</v>
      </c>
      <c r="P366" s="39">
        <v>226.8</v>
      </c>
      <c r="Q366" s="39">
        <v>226.8</v>
      </c>
      <c r="R366" s="39">
        <v>226.8</v>
      </c>
    </row>
    <row r="367" spans="4:18" ht="56.25" x14ac:dyDescent="0.2">
      <c r="D367" s="40">
        <v>652</v>
      </c>
      <c r="E367" s="70" t="s">
        <v>444</v>
      </c>
      <c r="F367" s="43">
        <v>601010004</v>
      </c>
      <c r="G367" s="41" t="s">
        <v>425</v>
      </c>
      <c r="H367" s="42">
        <v>5</v>
      </c>
      <c r="I367" s="42">
        <v>2</v>
      </c>
      <c r="J367" s="71" t="s">
        <v>518</v>
      </c>
      <c r="K367" s="41" t="s">
        <v>356</v>
      </c>
      <c r="L367" s="40">
        <v>20190101</v>
      </c>
      <c r="M367" s="39">
        <v>29661.7</v>
      </c>
      <c r="N367" s="39">
        <v>29661.599999999999</v>
      </c>
      <c r="O367" s="39">
        <v>25706.76</v>
      </c>
      <c r="P367" s="39">
        <v>10000</v>
      </c>
      <c r="Q367" s="39">
        <v>8000</v>
      </c>
      <c r="R367" s="39">
        <v>8000</v>
      </c>
    </row>
    <row r="368" spans="4:18" ht="157.5" x14ac:dyDescent="0.2">
      <c r="D368" s="40">
        <v>652</v>
      </c>
      <c r="E368" s="70" t="s">
        <v>444</v>
      </c>
      <c r="F368" s="43">
        <v>601010006</v>
      </c>
      <c r="G368" s="41" t="s">
        <v>424</v>
      </c>
      <c r="H368" s="42">
        <v>4</v>
      </c>
      <c r="I368" s="42">
        <v>9</v>
      </c>
      <c r="J368" s="71" t="s">
        <v>519</v>
      </c>
      <c r="K368" s="71" t="s">
        <v>356</v>
      </c>
      <c r="L368" s="46">
        <v>20190101</v>
      </c>
      <c r="M368" s="39">
        <v>20</v>
      </c>
      <c r="N368" s="39">
        <v>0</v>
      </c>
      <c r="O368" s="39">
        <v>0</v>
      </c>
      <c r="P368" s="39">
        <v>0</v>
      </c>
      <c r="Q368" s="39">
        <v>0</v>
      </c>
      <c r="R368" s="39">
        <v>0</v>
      </c>
    </row>
    <row r="369" spans="4:18" ht="157.5" x14ac:dyDescent="0.2">
      <c r="D369" s="40">
        <v>652</v>
      </c>
      <c r="E369" s="70" t="s">
        <v>444</v>
      </c>
      <c r="F369" s="43">
        <v>601010006</v>
      </c>
      <c r="G369" s="41" t="s">
        <v>424</v>
      </c>
      <c r="H369" s="42">
        <v>4</v>
      </c>
      <c r="I369" s="42">
        <v>9</v>
      </c>
      <c r="J369" s="71" t="s">
        <v>487</v>
      </c>
      <c r="K369" s="71" t="s">
        <v>356</v>
      </c>
      <c r="L369" s="46">
        <v>20190101</v>
      </c>
      <c r="M369" s="39">
        <v>42071.194000000003</v>
      </c>
      <c r="N369" s="39">
        <v>36501.995999999999</v>
      </c>
      <c r="O369" s="39">
        <v>42468.891000000003</v>
      </c>
      <c r="P369" s="39">
        <v>35667.472999999998</v>
      </c>
      <c r="Q369" s="39">
        <v>41450.9</v>
      </c>
      <c r="R369" s="39">
        <v>41450.9</v>
      </c>
    </row>
    <row r="370" spans="4:18" ht="101.25" x14ac:dyDescent="0.2">
      <c r="D370" s="40">
        <v>652</v>
      </c>
      <c r="E370" s="70" t="s">
        <v>444</v>
      </c>
      <c r="F370" s="43">
        <v>601010007</v>
      </c>
      <c r="G370" s="41" t="s">
        <v>423</v>
      </c>
      <c r="H370" s="42">
        <v>5</v>
      </c>
      <c r="I370" s="42">
        <v>1</v>
      </c>
      <c r="J370" s="71" t="s">
        <v>469</v>
      </c>
      <c r="K370" s="41" t="s">
        <v>164</v>
      </c>
      <c r="L370" s="40">
        <v>20190101</v>
      </c>
      <c r="M370" s="39">
        <v>16044.125</v>
      </c>
      <c r="N370" s="39">
        <v>15216.793</v>
      </c>
      <c r="O370" s="39">
        <v>12775.05</v>
      </c>
      <c r="P370" s="39">
        <v>12879.516</v>
      </c>
      <c r="Q370" s="39">
        <v>13184.049000000001</v>
      </c>
      <c r="R370" s="39">
        <v>13184.049000000001</v>
      </c>
    </row>
    <row r="371" spans="4:18" ht="56.25" x14ac:dyDescent="0.2">
      <c r="D371" s="40">
        <v>652</v>
      </c>
      <c r="E371" s="70" t="s">
        <v>444</v>
      </c>
      <c r="F371" s="43">
        <v>601010010</v>
      </c>
      <c r="G371" s="41" t="s">
        <v>422</v>
      </c>
      <c r="H371" s="42">
        <v>4</v>
      </c>
      <c r="I371" s="42">
        <v>8</v>
      </c>
      <c r="J371" s="71" t="s">
        <v>487</v>
      </c>
      <c r="K371" s="41" t="s">
        <v>421</v>
      </c>
      <c r="L371" s="46">
        <v>20190101</v>
      </c>
      <c r="M371" s="39">
        <v>3764.0889999999999</v>
      </c>
      <c r="N371" s="39">
        <v>3447.2719999999999</v>
      </c>
      <c r="O371" s="39">
        <v>4010.6410000000001</v>
      </c>
      <c r="P371" s="39">
        <v>3726.2840000000001</v>
      </c>
      <c r="Q371" s="39">
        <v>3726.2840000000001</v>
      </c>
      <c r="R371" s="39">
        <v>3726.2840000000001</v>
      </c>
    </row>
    <row r="372" spans="4:18" ht="90" x14ac:dyDescent="0.2">
      <c r="D372" s="40">
        <v>652</v>
      </c>
      <c r="E372" s="70" t="s">
        <v>444</v>
      </c>
      <c r="F372" s="43">
        <v>601010014</v>
      </c>
      <c r="G372" s="41" t="s">
        <v>420</v>
      </c>
      <c r="H372" s="42">
        <v>3</v>
      </c>
      <c r="I372" s="42">
        <v>9</v>
      </c>
      <c r="J372" s="71" t="s">
        <v>488</v>
      </c>
      <c r="K372" s="41" t="s">
        <v>419</v>
      </c>
      <c r="L372" s="40">
        <v>20170410</v>
      </c>
      <c r="M372" s="39">
        <v>4</v>
      </c>
      <c r="N372" s="39">
        <v>0</v>
      </c>
      <c r="O372" s="39">
        <v>0</v>
      </c>
      <c r="P372" s="39">
        <v>0</v>
      </c>
      <c r="Q372" s="39">
        <v>0</v>
      </c>
      <c r="R372" s="39">
        <v>0</v>
      </c>
    </row>
    <row r="373" spans="4:18" ht="90" x14ac:dyDescent="0.2">
      <c r="D373" s="40">
        <v>652</v>
      </c>
      <c r="E373" s="70" t="s">
        <v>444</v>
      </c>
      <c r="F373" s="43">
        <v>601010014</v>
      </c>
      <c r="G373" s="41" t="s">
        <v>420</v>
      </c>
      <c r="H373" s="42">
        <v>3</v>
      </c>
      <c r="I373" s="42">
        <v>10</v>
      </c>
      <c r="J373" s="71" t="s">
        <v>488</v>
      </c>
      <c r="K373" s="41" t="s">
        <v>419</v>
      </c>
      <c r="L373" s="40">
        <v>20170410</v>
      </c>
      <c r="M373" s="39">
        <v>0</v>
      </c>
      <c r="N373" s="39">
        <v>0</v>
      </c>
      <c r="O373" s="39">
        <v>4</v>
      </c>
      <c r="P373" s="39">
        <v>4</v>
      </c>
      <c r="Q373" s="39">
        <v>4</v>
      </c>
      <c r="R373" s="39">
        <v>4</v>
      </c>
    </row>
    <row r="374" spans="4:18" ht="90" x14ac:dyDescent="0.2">
      <c r="D374" s="40">
        <v>652</v>
      </c>
      <c r="E374" s="70" t="s">
        <v>444</v>
      </c>
      <c r="F374" s="43">
        <v>601010014</v>
      </c>
      <c r="G374" s="41" t="s">
        <v>420</v>
      </c>
      <c r="H374" s="42">
        <v>8</v>
      </c>
      <c r="I374" s="42">
        <v>4</v>
      </c>
      <c r="J374" s="71" t="s">
        <v>488</v>
      </c>
      <c r="K374" s="41" t="s">
        <v>419</v>
      </c>
      <c r="L374" s="40">
        <v>20170410</v>
      </c>
      <c r="M374" s="39">
        <v>103.024</v>
      </c>
      <c r="N374" s="39">
        <v>35.988</v>
      </c>
      <c r="O374" s="39">
        <v>55.206000000000003</v>
      </c>
      <c r="P374" s="39">
        <v>55.206000000000003</v>
      </c>
      <c r="Q374" s="39">
        <v>55.206000000000003</v>
      </c>
      <c r="R374" s="39">
        <v>55.206000000000003</v>
      </c>
    </row>
    <row r="375" spans="4:18" ht="90" x14ac:dyDescent="0.2">
      <c r="D375" s="40">
        <v>652</v>
      </c>
      <c r="E375" s="70" t="s">
        <v>444</v>
      </c>
      <c r="F375" s="43">
        <v>601010014</v>
      </c>
      <c r="G375" s="41" t="s">
        <v>420</v>
      </c>
      <c r="H375" s="42">
        <v>11</v>
      </c>
      <c r="I375" s="42">
        <v>1</v>
      </c>
      <c r="J375" s="71" t="s">
        <v>488</v>
      </c>
      <c r="K375" s="41" t="s">
        <v>419</v>
      </c>
      <c r="L375" s="40">
        <v>20170410</v>
      </c>
      <c r="M375" s="39">
        <v>22.661000000000001</v>
      </c>
      <c r="N375" s="39">
        <v>0</v>
      </c>
      <c r="O375" s="39">
        <v>53.99</v>
      </c>
      <c r="P375" s="39">
        <v>53.99</v>
      </c>
      <c r="Q375" s="39">
        <v>53.99</v>
      </c>
      <c r="R375" s="39">
        <v>53.99</v>
      </c>
    </row>
    <row r="376" spans="4:18" ht="45" x14ac:dyDescent="0.2">
      <c r="D376" s="40">
        <v>652</v>
      </c>
      <c r="E376" s="70" t="s">
        <v>444</v>
      </c>
      <c r="F376" s="43">
        <v>601010015</v>
      </c>
      <c r="G376" s="41" t="s">
        <v>418</v>
      </c>
      <c r="H376" s="42">
        <v>3</v>
      </c>
      <c r="I376" s="42">
        <v>9</v>
      </c>
      <c r="J376" s="71" t="s">
        <v>489</v>
      </c>
      <c r="K376" s="41" t="s">
        <v>417</v>
      </c>
      <c r="L376" s="40">
        <v>20190101</v>
      </c>
      <c r="M376" s="39">
        <v>76.765000000000001</v>
      </c>
      <c r="N376" s="39">
        <v>76.765000000000001</v>
      </c>
      <c r="O376" s="39">
        <v>0</v>
      </c>
      <c r="P376" s="39">
        <v>0</v>
      </c>
      <c r="Q376" s="39">
        <v>0</v>
      </c>
      <c r="R376" s="39">
        <v>0</v>
      </c>
    </row>
    <row r="377" spans="4:18" ht="45" x14ac:dyDescent="0.2">
      <c r="D377" s="40">
        <v>652</v>
      </c>
      <c r="E377" s="70" t="s">
        <v>444</v>
      </c>
      <c r="F377" s="43">
        <v>601010015</v>
      </c>
      <c r="G377" s="41" t="s">
        <v>418</v>
      </c>
      <c r="H377" s="42">
        <v>3</v>
      </c>
      <c r="I377" s="42">
        <v>10</v>
      </c>
      <c r="J377" s="71" t="s">
        <v>489</v>
      </c>
      <c r="K377" s="41" t="s">
        <v>417</v>
      </c>
      <c r="L377" s="40">
        <v>20190101</v>
      </c>
      <c r="M377" s="39">
        <v>0</v>
      </c>
      <c r="N377" s="39">
        <v>0</v>
      </c>
      <c r="O377" s="39">
        <v>79</v>
      </c>
      <c r="P377" s="39">
        <v>79</v>
      </c>
      <c r="Q377" s="39">
        <v>79</v>
      </c>
      <c r="R377" s="39">
        <v>79</v>
      </c>
    </row>
    <row r="378" spans="4:18" ht="45" x14ac:dyDescent="0.2">
      <c r="D378" s="40">
        <v>652</v>
      </c>
      <c r="E378" s="70" t="s">
        <v>444</v>
      </c>
      <c r="F378" s="43">
        <v>601010016</v>
      </c>
      <c r="G378" s="41" t="s">
        <v>416</v>
      </c>
      <c r="H378" s="42">
        <v>3</v>
      </c>
      <c r="I378" s="42">
        <v>9</v>
      </c>
      <c r="J378" s="71" t="s">
        <v>489</v>
      </c>
      <c r="K378" s="41" t="s">
        <v>415</v>
      </c>
      <c r="L378" s="40">
        <v>20190101</v>
      </c>
      <c r="M378" s="39">
        <v>1241.0999999999999</v>
      </c>
      <c r="N378" s="39">
        <v>1129.682</v>
      </c>
      <c r="O378" s="39">
        <v>0</v>
      </c>
      <c r="P378" s="39">
        <v>0</v>
      </c>
      <c r="Q378" s="39">
        <v>0</v>
      </c>
      <c r="R378" s="39">
        <v>0</v>
      </c>
    </row>
    <row r="379" spans="4:18" ht="45" x14ac:dyDescent="0.2">
      <c r="D379" s="40">
        <v>652</v>
      </c>
      <c r="E379" s="70" t="s">
        <v>444</v>
      </c>
      <c r="F379" s="43">
        <v>601010016</v>
      </c>
      <c r="G379" s="41" t="s">
        <v>416</v>
      </c>
      <c r="H379" s="42">
        <v>3</v>
      </c>
      <c r="I379" s="42">
        <v>10</v>
      </c>
      <c r="J379" s="71" t="s">
        <v>489</v>
      </c>
      <c r="K379" s="41" t="s">
        <v>415</v>
      </c>
      <c r="L379" s="40">
        <v>20190101</v>
      </c>
      <c r="M379" s="39">
        <v>0</v>
      </c>
      <c r="N379" s="39">
        <v>0</v>
      </c>
      <c r="O379" s="39">
        <v>944</v>
      </c>
      <c r="P379" s="39">
        <v>866</v>
      </c>
      <c r="Q379" s="39">
        <v>866</v>
      </c>
      <c r="R379" s="39">
        <v>866</v>
      </c>
    </row>
    <row r="380" spans="4:18" ht="56.25" x14ac:dyDescent="0.2">
      <c r="D380" s="40">
        <v>652</v>
      </c>
      <c r="E380" s="70" t="s">
        <v>444</v>
      </c>
      <c r="F380" s="43">
        <v>601010017</v>
      </c>
      <c r="G380" s="41" t="s">
        <v>414</v>
      </c>
      <c r="H380" s="42">
        <v>4</v>
      </c>
      <c r="I380" s="42">
        <v>10</v>
      </c>
      <c r="J380" s="71" t="s">
        <v>490</v>
      </c>
      <c r="K380" s="41" t="s">
        <v>164</v>
      </c>
      <c r="L380" s="40">
        <v>20140101</v>
      </c>
      <c r="M380" s="39">
        <v>845.15200000000004</v>
      </c>
      <c r="N380" s="39">
        <v>772.78300000000002</v>
      </c>
      <c r="O380" s="39">
        <v>357.36900000000003</v>
      </c>
      <c r="P380" s="39">
        <v>356.58</v>
      </c>
      <c r="Q380" s="39">
        <v>377.08</v>
      </c>
      <c r="R380" s="39">
        <v>377.08</v>
      </c>
    </row>
    <row r="381" spans="4:18" ht="45" x14ac:dyDescent="0.2">
      <c r="D381" s="40">
        <v>652</v>
      </c>
      <c r="E381" s="70" t="s">
        <v>444</v>
      </c>
      <c r="F381" s="43">
        <v>601010017</v>
      </c>
      <c r="G381" s="41" t="s">
        <v>414</v>
      </c>
      <c r="H381" s="42">
        <v>5</v>
      </c>
      <c r="I381" s="42">
        <v>2</v>
      </c>
      <c r="J381" s="100" t="s">
        <v>491</v>
      </c>
      <c r="K381" s="41" t="s">
        <v>164</v>
      </c>
      <c r="L381" s="40">
        <v>20190101</v>
      </c>
      <c r="M381" s="39">
        <v>2321.143</v>
      </c>
      <c r="N381" s="39">
        <v>1656.8630000000001</v>
      </c>
      <c r="O381" s="39">
        <v>2418.9969999999998</v>
      </c>
      <c r="P381" s="39">
        <v>3087</v>
      </c>
      <c r="Q381" s="39">
        <v>3087</v>
      </c>
      <c r="R381" s="39">
        <v>3087</v>
      </c>
    </row>
    <row r="382" spans="4:18" ht="45" x14ac:dyDescent="0.2">
      <c r="D382" s="40">
        <v>652</v>
      </c>
      <c r="E382" s="70" t="s">
        <v>444</v>
      </c>
      <c r="F382" s="43">
        <v>601010019</v>
      </c>
      <c r="G382" s="41" t="s">
        <v>413</v>
      </c>
      <c r="H382" s="42">
        <v>8</v>
      </c>
      <c r="I382" s="42">
        <v>1</v>
      </c>
      <c r="J382" s="100" t="s">
        <v>492</v>
      </c>
      <c r="K382" s="41" t="s">
        <v>164</v>
      </c>
      <c r="L382" s="40">
        <v>20190101</v>
      </c>
      <c r="M382" s="39">
        <v>11420.571</v>
      </c>
      <c r="N382" s="39">
        <v>11010.182000000001</v>
      </c>
      <c r="O382" s="39">
        <v>9958.5879999999997</v>
      </c>
      <c r="P382" s="39">
        <v>9592.1830000000009</v>
      </c>
      <c r="Q382" s="39">
        <v>9627.4330000000009</v>
      </c>
      <c r="R382" s="39">
        <v>9627.4330000000009</v>
      </c>
    </row>
    <row r="383" spans="4:18" ht="45" x14ac:dyDescent="0.2">
      <c r="D383" s="40">
        <v>652</v>
      </c>
      <c r="E383" s="70" t="s">
        <v>444</v>
      </c>
      <c r="F383" s="43">
        <v>601010019</v>
      </c>
      <c r="G383" s="41" t="s">
        <v>413</v>
      </c>
      <c r="H383" s="42">
        <v>8</v>
      </c>
      <c r="I383" s="42">
        <v>1</v>
      </c>
      <c r="J383" s="100" t="s">
        <v>492</v>
      </c>
      <c r="K383" s="41" t="s">
        <v>164</v>
      </c>
      <c r="L383" s="40">
        <v>20190101</v>
      </c>
      <c r="M383" s="39">
        <v>8473.5400000000009</v>
      </c>
      <c r="N383" s="39">
        <v>8083.6009999999997</v>
      </c>
      <c r="O383" s="39">
        <v>7539.509</v>
      </c>
      <c r="P383" s="39">
        <v>7430.299</v>
      </c>
      <c r="Q383" s="39">
        <v>7440.8890000000001</v>
      </c>
      <c r="R383" s="39">
        <v>7440.8890000000001</v>
      </c>
    </row>
    <row r="384" spans="4:18" ht="45" x14ac:dyDescent="0.2">
      <c r="D384" s="40">
        <v>652</v>
      </c>
      <c r="E384" s="70" t="s">
        <v>444</v>
      </c>
      <c r="F384" s="43">
        <v>601010019</v>
      </c>
      <c r="G384" s="41" t="s">
        <v>413</v>
      </c>
      <c r="H384" s="42">
        <v>8</v>
      </c>
      <c r="I384" s="42">
        <v>2</v>
      </c>
      <c r="J384" s="100" t="s">
        <v>492</v>
      </c>
      <c r="K384" s="41" t="s">
        <v>164</v>
      </c>
      <c r="L384" s="40">
        <v>20190101</v>
      </c>
      <c r="M384" s="39">
        <v>591.84699999999998</v>
      </c>
      <c r="N384" s="39">
        <v>591.84699999999998</v>
      </c>
      <c r="O384" s="39">
        <v>921.18100000000004</v>
      </c>
      <c r="P384" s="39">
        <v>882.173</v>
      </c>
      <c r="Q384" s="39">
        <v>882.173</v>
      </c>
      <c r="R384" s="39">
        <v>882.173</v>
      </c>
    </row>
    <row r="385" spans="4:18" ht="45" x14ac:dyDescent="0.2">
      <c r="D385" s="40">
        <v>652</v>
      </c>
      <c r="E385" s="70" t="s">
        <v>444</v>
      </c>
      <c r="F385" s="43">
        <v>601010019</v>
      </c>
      <c r="G385" s="41" t="s">
        <v>413</v>
      </c>
      <c r="H385" s="42">
        <v>8</v>
      </c>
      <c r="I385" s="42">
        <v>4</v>
      </c>
      <c r="J385" s="71" t="s">
        <v>493</v>
      </c>
      <c r="K385" s="41" t="s">
        <v>164</v>
      </c>
      <c r="L385" s="40">
        <v>20140101</v>
      </c>
      <c r="M385" s="39">
        <v>461.90300000000002</v>
      </c>
      <c r="N385" s="39">
        <v>363.08699999999999</v>
      </c>
      <c r="O385" s="39">
        <v>400.233</v>
      </c>
      <c r="P385" s="39">
        <v>400.233</v>
      </c>
      <c r="Q385" s="39">
        <v>400.233</v>
      </c>
      <c r="R385" s="39">
        <v>400.233</v>
      </c>
    </row>
    <row r="386" spans="4:18" ht="45" x14ac:dyDescent="0.2">
      <c r="D386" s="40">
        <v>652</v>
      </c>
      <c r="E386" s="70" t="s">
        <v>444</v>
      </c>
      <c r="F386" s="43">
        <v>601010023</v>
      </c>
      <c r="G386" s="41" t="s">
        <v>412</v>
      </c>
      <c r="H386" s="42">
        <v>11</v>
      </c>
      <c r="I386" s="42">
        <v>1</v>
      </c>
      <c r="J386" s="71" t="s">
        <v>494</v>
      </c>
      <c r="K386" s="41" t="s">
        <v>134</v>
      </c>
      <c r="L386" s="40">
        <v>20140101</v>
      </c>
      <c r="M386" s="39">
        <v>98.242000000000004</v>
      </c>
      <c r="N386" s="39">
        <v>93.241</v>
      </c>
      <c r="O386" s="39">
        <v>118.905</v>
      </c>
      <c r="P386" s="39">
        <v>118.905</v>
      </c>
      <c r="Q386" s="39">
        <v>118.905</v>
      </c>
      <c r="R386" s="39">
        <v>118.905</v>
      </c>
    </row>
    <row r="387" spans="4:18" ht="78.75" x14ac:dyDescent="0.2">
      <c r="D387" s="40">
        <v>652</v>
      </c>
      <c r="E387" s="70" t="s">
        <v>444</v>
      </c>
      <c r="F387" s="43">
        <v>601010028</v>
      </c>
      <c r="G387" s="41" t="s">
        <v>411</v>
      </c>
      <c r="H387" s="42">
        <v>4</v>
      </c>
      <c r="I387" s="42">
        <v>5</v>
      </c>
      <c r="J387" s="71" t="s">
        <v>495</v>
      </c>
      <c r="K387" s="41" t="s">
        <v>360</v>
      </c>
      <c r="L387" s="40">
        <v>20190101</v>
      </c>
      <c r="M387" s="39">
        <v>200</v>
      </c>
      <c r="N387" s="39">
        <v>200</v>
      </c>
      <c r="O387" s="39">
        <v>137</v>
      </c>
      <c r="P387" s="39">
        <v>200</v>
      </c>
      <c r="Q387" s="39">
        <v>200</v>
      </c>
      <c r="R387" s="39">
        <v>200</v>
      </c>
    </row>
    <row r="388" spans="4:18" ht="78.75" x14ac:dyDescent="0.2">
      <c r="D388" s="40">
        <v>652</v>
      </c>
      <c r="E388" s="70" t="s">
        <v>444</v>
      </c>
      <c r="F388" s="43">
        <v>601010028</v>
      </c>
      <c r="G388" s="41" t="s">
        <v>411</v>
      </c>
      <c r="H388" s="42">
        <v>5</v>
      </c>
      <c r="I388" s="42">
        <v>3</v>
      </c>
      <c r="J388" s="71" t="s">
        <v>495</v>
      </c>
      <c r="K388" s="41" t="s">
        <v>360</v>
      </c>
      <c r="L388" s="40">
        <v>20190101</v>
      </c>
      <c r="M388" s="39">
        <v>300</v>
      </c>
      <c r="N388" s="39">
        <v>300</v>
      </c>
      <c r="O388" s="39">
        <v>0</v>
      </c>
      <c r="P388" s="39">
        <v>0</v>
      </c>
      <c r="Q388" s="39">
        <v>0</v>
      </c>
      <c r="R388" s="39">
        <v>0</v>
      </c>
    </row>
    <row r="389" spans="4:18" ht="78.75" x14ac:dyDescent="0.2">
      <c r="D389" s="40">
        <v>652</v>
      </c>
      <c r="E389" s="70" t="s">
        <v>444</v>
      </c>
      <c r="F389" s="43">
        <v>601010028</v>
      </c>
      <c r="G389" s="41" t="s">
        <v>411</v>
      </c>
      <c r="H389" s="42">
        <v>5</v>
      </c>
      <c r="I389" s="42">
        <v>3</v>
      </c>
      <c r="J389" s="71" t="s">
        <v>495</v>
      </c>
      <c r="K389" s="41" t="s">
        <v>360</v>
      </c>
      <c r="L389" s="40">
        <v>20190101</v>
      </c>
      <c r="M389" s="39">
        <v>28942.81</v>
      </c>
      <c r="N389" s="39">
        <v>25060.897000000001</v>
      </c>
      <c r="O389" s="39">
        <v>10055.225</v>
      </c>
      <c r="P389" s="39">
        <v>11470.42</v>
      </c>
      <c r="Q389" s="39">
        <v>11300.21</v>
      </c>
      <c r="R389" s="39">
        <v>11300.21</v>
      </c>
    </row>
    <row r="390" spans="4:18" ht="101.25" x14ac:dyDescent="0.2">
      <c r="D390" s="40">
        <v>652</v>
      </c>
      <c r="E390" s="70" t="s">
        <v>444</v>
      </c>
      <c r="F390" s="43">
        <v>601010029</v>
      </c>
      <c r="G390" s="41" t="s">
        <v>410</v>
      </c>
      <c r="H390" s="42">
        <v>5</v>
      </c>
      <c r="I390" s="42">
        <v>3</v>
      </c>
      <c r="J390" s="71" t="s">
        <v>496</v>
      </c>
      <c r="K390" s="41" t="s">
        <v>134</v>
      </c>
      <c r="L390" s="40">
        <v>20190101</v>
      </c>
      <c r="M390" s="39">
        <v>1785.6</v>
      </c>
      <c r="N390" s="39">
        <v>1785.6</v>
      </c>
      <c r="O390" s="39">
        <v>552.58799999999997</v>
      </c>
      <c r="P390" s="39">
        <v>0</v>
      </c>
      <c r="Q390" s="39">
        <v>0</v>
      </c>
      <c r="R390" s="39">
        <v>0</v>
      </c>
    </row>
    <row r="391" spans="4:18" ht="101.25" x14ac:dyDescent="0.2">
      <c r="D391" s="40">
        <v>652</v>
      </c>
      <c r="E391" s="70" t="s">
        <v>444</v>
      </c>
      <c r="F391" s="43">
        <v>601010029</v>
      </c>
      <c r="G391" s="41" t="s">
        <v>410</v>
      </c>
      <c r="H391" s="42">
        <v>5</v>
      </c>
      <c r="I391" s="42">
        <v>3</v>
      </c>
      <c r="J391" s="71" t="s">
        <v>496</v>
      </c>
      <c r="K391" s="41" t="s">
        <v>134</v>
      </c>
      <c r="L391" s="40">
        <v>20190101</v>
      </c>
      <c r="M391" s="39">
        <v>2792.8620000000001</v>
      </c>
      <c r="N391" s="39">
        <v>2792.8620000000001</v>
      </c>
      <c r="O391" s="39">
        <v>864.29700000000003</v>
      </c>
      <c r="P391" s="39">
        <v>0</v>
      </c>
      <c r="Q391" s="39">
        <v>0</v>
      </c>
      <c r="R391" s="39">
        <v>0</v>
      </c>
    </row>
    <row r="392" spans="4:18" ht="101.25" x14ac:dyDescent="0.2">
      <c r="D392" s="40">
        <v>652</v>
      </c>
      <c r="E392" s="70" t="s">
        <v>444</v>
      </c>
      <c r="F392" s="43">
        <v>601010029</v>
      </c>
      <c r="G392" s="41" t="s">
        <v>410</v>
      </c>
      <c r="H392" s="42">
        <v>5</v>
      </c>
      <c r="I392" s="42">
        <v>3</v>
      </c>
      <c r="J392" s="71" t="s">
        <v>496</v>
      </c>
      <c r="K392" s="41" t="s">
        <v>134</v>
      </c>
      <c r="L392" s="40">
        <v>20190101</v>
      </c>
      <c r="M392" s="39">
        <v>13600.231</v>
      </c>
      <c r="N392" s="39">
        <v>9722.8649999999998</v>
      </c>
      <c r="O392" s="39">
        <v>7223.8689999999997</v>
      </c>
      <c r="P392" s="39">
        <v>0</v>
      </c>
      <c r="Q392" s="39">
        <v>0</v>
      </c>
      <c r="R392" s="39">
        <v>0</v>
      </c>
    </row>
    <row r="393" spans="4:18" ht="22.5" x14ac:dyDescent="0.2">
      <c r="D393" s="40">
        <v>652</v>
      </c>
      <c r="E393" s="70" t="s">
        <v>444</v>
      </c>
      <c r="F393" s="43">
        <v>601010033</v>
      </c>
      <c r="G393" s="71" t="s">
        <v>409</v>
      </c>
      <c r="H393" s="42">
        <v>5</v>
      </c>
      <c r="I393" s="42">
        <v>3</v>
      </c>
      <c r="J393" s="71" t="s">
        <v>497</v>
      </c>
      <c r="K393" s="41" t="s">
        <v>429</v>
      </c>
      <c r="L393" s="40">
        <v>19960115</v>
      </c>
      <c r="M393" s="39">
        <v>660</v>
      </c>
      <c r="N393" s="39">
        <v>660</v>
      </c>
      <c r="O393" s="39">
        <v>523</v>
      </c>
      <c r="P393" s="39">
        <v>660</v>
      </c>
      <c r="Q393" s="39">
        <v>660</v>
      </c>
      <c r="R393" s="39">
        <v>660</v>
      </c>
    </row>
    <row r="394" spans="4:18" ht="56.25" x14ac:dyDescent="0.2">
      <c r="D394" s="40">
        <v>652</v>
      </c>
      <c r="E394" s="70" t="s">
        <v>444</v>
      </c>
      <c r="F394" s="43">
        <v>601010034</v>
      </c>
      <c r="G394" s="41" t="s">
        <v>408</v>
      </c>
      <c r="H394" s="42">
        <v>3</v>
      </c>
      <c r="I394" s="42">
        <v>14</v>
      </c>
      <c r="J394" s="71" t="s">
        <v>498</v>
      </c>
      <c r="K394" s="41" t="s">
        <v>407</v>
      </c>
      <c r="L394" s="40">
        <v>20190101</v>
      </c>
      <c r="M394" s="39">
        <v>157.4</v>
      </c>
      <c r="N394" s="39">
        <v>157.4</v>
      </c>
      <c r="O394" s="39">
        <v>57.4</v>
      </c>
      <c r="P394" s="39">
        <v>60.21</v>
      </c>
      <c r="Q394" s="39">
        <v>60.11</v>
      </c>
      <c r="R394" s="39">
        <v>60.11</v>
      </c>
    </row>
    <row r="395" spans="4:18" ht="56.25" x14ac:dyDescent="0.2">
      <c r="D395" s="40">
        <v>652</v>
      </c>
      <c r="E395" s="70" t="s">
        <v>444</v>
      </c>
      <c r="F395" s="43">
        <v>601010034</v>
      </c>
      <c r="G395" s="41" t="s">
        <v>408</v>
      </c>
      <c r="H395" s="42">
        <v>3</v>
      </c>
      <c r="I395" s="42">
        <v>14</v>
      </c>
      <c r="J395" s="71" t="s">
        <v>498</v>
      </c>
      <c r="K395" s="41" t="s">
        <v>407</v>
      </c>
      <c r="L395" s="40">
        <v>20190101</v>
      </c>
      <c r="M395" s="39">
        <v>894.82500000000005</v>
      </c>
      <c r="N395" s="39">
        <v>621.27099999999996</v>
      </c>
      <c r="O395" s="39">
        <v>814.08100000000002</v>
      </c>
      <c r="P395" s="39">
        <v>789.11</v>
      </c>
      <c r="Q395" s="39">
        <v>792.21</v>
      </c>
      <c r="R395" s="39">
        <v>792.21</v>
      </c>
    </row>
    <row r="396" spans="4:18" ht="45" x14ac:dyDescent="0.2">
      <c r="D396" s="40">
        <v>652</v>
      </c>
      <c r="E396" s="70" t="s">
        <v>444</v>
      </c>
      <c r="F396" s="43">
        <v>601010036</v>
      </c>
      <c r="G396" s="41" t="s">
        <v>378</v>
      </c>
      <c r="H396" s="42">
        <v>3</v>
      </c>
      <c r="I396" s="42">
        <v>9</v>
      </c>
      <c r="J396" s="71" t="s">
        <v>489</v>
      </c>
      <c r="K396" s="41" t="s">
        <v>406</v>
      </c>
      <c r="L396" s="40">
        <v>20190101</v>
      </c>
      <c r="M396" s="39">
        <v>181.22</v>
      </c>
      <c r="N396" s="39">
        <v>132</v>
      </c>
      <c r="O396" s="39">
        <v>0</v>
      </c>
      <c r="P396" s="39">
        <v>0</v>
      </c>
      <c r="Q396" s="39">
        <v>0</v>
      </c>
      <c r="R396" s="39">
        <v>181.22</v>
      </c>
    </row>
    <row r="397" spans="4:18" ht="45" x14ac:dyDescent="0.2">
      <c r="D397" s="40">
        <v>652</v>
      </c>
      <c r="E397" s="70" t="s">
        <v>444</v>
      </c>
      <c r="F397" s="43">
        <v>601010036</v>
      </c>
      <c r="G397" s="41" t="s">
        <v>378</v>
      </c>
      <c r="H397" s="42">
        <v>3</v>
      </c>
      <c r="I397" s="42">
        <v>10</v>
      </c>
      <c r="J397" s="71" t="s">
        <v>489</v>
      </c>
      <c r="K397" s="41" t="s">
        <v>406</v>
      </c>
      <c r="L397" s="40">
        <v>20190101</v>
      </c>
      <c r="M397" s="39">
        <v>0</v>
      </c>
      <c r="N397" s="39">
        <v>0</v>
      </c>
      <c r="O397" s="39">
        <v>181.22</v>
      </c>
      <c r="P397" s="39">
        <v>181.22</v>
      </c>
      <c r="Q397" s="39">
        <v>181.22</v>
      </c>
      <c r="R397" s="39">
        <v>0</v>
      </c>
    </row>
    <row r="398" spans="4:18" ht="67.5" x14ac:dyDescent="0.2">
      <c r="D398" s="40">
        <v>652</v>
      </c>
      <c r="E398" s="70" t="s">
        <v>444</v>
      </c>
      <c r="F398" s="43">
        <v>602000001</v>
      </c>
      <c r="G398" s="41" t="s">
        <v>142</v>
      </c>
      <c r="H398" s="42">
        <v>1</v>
      </c>
      <c r="I398" s="42">
        <v>2</v>
      </c>
      <c r="J398" s="71" t="s">
        <v>473</v>
      </c>
      <c r="K398" s="41" t="s">
        <v>164</v>
      </c>
      <c r="L398" s="40">
        <v>20110101</v>
      </c>
      <c r="M398" s="39">
        <v>863.84100000000001</v>
      </c>
      <c r="N398" s="39">
        <v>863.76199999999994</v>
      </c>
      <c r="O398" s="39">
        <v>962.34</v>
      </c>
      <c r="P398" s="39">
        <v>962.34</v>
      </c>
      <c r="Q398" s="39">
        <v>962.34</v>
      </c>
      <c r="R398" s="39">
        <v>962.34</v>
      </c>
    </row>
    <row r="399" spans="4:18" ht="67.5" x14ac:dyDescent="0.2">
      <c r="D399" s="40">
        <v>652</v>
      </c>
      <c r="E399" s="70" t="s">
        <v>444</v>
      </c>
      <c r="F399" s="43">
        <v>602000001</v>
      </c>
      <c r="G399" s="41" t="s">
        <v>142</v>
      </c>
      <c r="H399" s="42">
        <v>1</v>
      </c>
      <c r="I399" s="42">
        <v>3</v>
      </c>
      <c r="J399" s="71" t="s">
        <v>473</v>
      </c>
      <c r="K399" s="41" t="s">
        <v>164</v>
      </c>
      <c r="L399" s="40">
        <v>20110101</v>
      </c>
      <c r="M399" s="39">
        <v>555.85299999999995</v>
      </c>
      <c r="N399" s="39">
        <v>495.81200000000001</v>
      </c>
      <c r="O399" s="39">
        <v>660.04300000000001</v>
      </c>
      <c r="P399" s="39">
        <v>700.04300000000001</v>
      </c>
      <c r="Q399" s="39">
        <v>700.04300000000001</v>
      </c>
      <c r="R399" s="39">
        <v>700.04300000000001</v>
      </c>
    </row>
    <row r="400" spans="4:18" ht="67.5" x14ac:dyDescent="0.2">
      <c r="D400" s="40">
        <v>652</v>
      </c>
      <c r="E400" s="70" t="s">
        <v>444</v>
      </c>
      <c r="F400" s="43">
        <v>602000001</v>
      </c>
      <c r="G400" s="41" t="s">
        <v>142</v>
      </c>
      <c r="H400" s="42">
        <v>1</v>
      </c>
      <c r="I400" s="42">
        <v>4</v>
      </c>
      <c r="J400" s="71" t="s">
        <v>473</v>
      </c>
      <c r="K400" s="41" t="s">
        <v>164</v>
      </c>
      <c r="L400" s="40">
        <v>20110101</v>
      </c>
      <c r="M400" s="39">
        <v>5647.1819999999998</v>
      </c>
      <c r="N400" s="39">
        <v>5507.9939999999997</v>
      </c>
      <c r="O400" s="39">
        <v>5383.5510000000004</v>
      </c>
      <c r="P400" s="39">
        <v>5544.9970000000003</v>
      </c>
      <c r="Q400" s="39">
        <v>5569.9970000000003</v>
      </c>
      <c r="R400" s="39">
        <v>5569.9970000000003</v>
      </c>
    </row>
    <row r="401" spans="4:18" ht="67.5" x14ac:dyDescent="0.2">
      <c r="D401" s="40">
        <v>652</v>
      </c>
      <c r="E401" s="70" t="s">
        <v>444</v>
      </c>
      <c r="F401" s="43">
        <v>602000001</v>
      </c>
      <c r="G401" s="41" t="s">
        <v>142</v>
      </c>
      <c r="H401" s="42">
        <v>1</v>
      </c>
      <c r="I401" s="42">
        <v>11</v>
      </c>
      <c r="J401" s="71" t="s">
        <v>473</v>
      </c>
      <c r="K401" s="41" t="s">
        <v>164</v>
      </c>
      <c r="L401" s="40">
        <v>20110101</v>
      </c>
      <c r="M401" s="39">
        <v>170</v>
      </c>
      <c r="N401" s="39">
        <v>0</v>
      </c>
      <c r="O401" s="39">
        <v>470</v>
      </c>
      <c r="P401" s="39">
        <v>470</v>
      </c>
      <c r="Q401" s="39">
        <v>470</v>
      </c>
      <c r="R401" s="39">
        <v>470</v>
      </c>
    </row>
    <row r="402" spans="4:18" ht="67.5" x14ac:dyDescent="0.2">
      <c r="D402" s="40">
        <v>652</v>
      </c>
      <c r="E402" s="70" t="s">
        <v>444</v>
      </c>
      <c r="F402" s="43">
        <v>602000001</v>
      </c>
      <c r="G402" s="41" t="s">
        <v>142</v>
      </c>
      <c r="H402" s="42">
        <v>1</v>
      </c>
      <c r="I402" s="42">
        <v>13</v>
      </c>
      <c r="J402" s="71" t="s">
        <v>473</v>
      </c>
      <c r="K402" s="41" t="s">
        <v>164</v>
      </c>
      <c r="L402" s="40">
        <v>20110101</v>
      </c>
      <c r="M402" s="39">
        <v>0</v>
      </c>
      <c r="N402" s="39">
        <v>0</v>
      </c>
      <c r="O402" s="39">
        <v>100</v>
      </c>
      <c r="P402" s="39">
        <v>0</v>
      </c>
      <c r="Q402" s="39">
        <v>0</v>
      </c>
      <c r="R402" s="39">
        <v>0</v>
      </c>
    </row>
    <row r="403" spans="4:18" ht="67.5" x14ac:dyDescent="0.2">
      <c r="D403" s="40">
        <v>652</v>
      </c>
      <c r="E403" s="70" t="s">
        <v>444</v>
      </c>
      <c r="F403" s="43">
        <v>602000001</v>
      </c>
      <c r="G403" s="41" t="s">
        <v>142</v>
      </c>
      <c r="H403" s="42">
        <v>10</v>
      </c>
      <c r="I403" s="42">
        <v>1</v>
      </c>
      <c r="J403" s="71" t="s">
        <v>473</v>
      </c>
      <c r="K403" s="41" t="s">
        <v>164</v>
      </c>
      <c r="L403" s="40">
        <v>20110101</v>
      </c>
      <c r="M403" s="39">
        <v>1244.0519999999999</v>
      </c>
      <c r="N403" s="39">
        <v>1244.0519999999999</v>
      </c>
      <c r="O403" s="39">
        <v>1244.0519999999999</v>
      </c>
      <c r="P403" s="39">
        <v>1244.0519999999999</v>
      </c>
      <c r="Q403" s="39">
        <v>1244.0519999999999</v>
      </c>
      <c r="R403" s="39">
        <v>1244.0519999999999</v>
      </c>
    </row>
    <row r="404" spans="4:18" ht="67.5" x14ac:dyDescent="0.2">
      <c r="D404" s="40">
        <v>652</v>
      </c>
      <c r="E404" s="70" t="s">
        <v>444</v>
      </c>
      <c r="F404" s="43">
        <v>602000001</v>
      </c>
      <c r="G404" s="41" t="s">
        <v>142</v>
      </c>
      <c r="H404" s="42">
        <v>10</v>
      </c>
      <c r="I404" s="42">
        <v>3</v>
      </c>
      <c r="J404" s="71" t="s">
        <v>473</v>
      </c>
      <c r="K404" s="41" t="s">
        <v>164</v>
      </c>
      <c r="L404" s="40">
        <v>20110101</v>
      </c>
      <c r="M404" s="39">
        <v>300</v>
      </c>
      <c r="N404" s="39">
        <v>260</v>
      </c>
      <c r="O404" s="39">
        <v>0</v>
      </c>
      <c r="P404" s="39">
        <v>0</v>
      </c>
      <c r="Q404" s="39">
        <v>0</v>
      </c>
      <c r="R404" s="39">
        <v>0</v>
      </c>
    </row>
    <row r="405" spans="4:18" ht="67.5" x14ac:dyDescent="0.2">
      <c r="D405" s="40">
        <v>652</v>
      </c>
      <c r="E405" s="70" t="s">
        <v>444</v>
      </c>
      <c r="F405" s="43">
        <v>602000002</v>
      </c>
      <c r="G405" s="41" t="s">
        <v>139</v>
      </c>
      <c r="H405" s="42">
        <v>1</v>
      </c>
      <c r="I405" s="42">
        <v>2</v>
      </c>
      <c r="J405" s="71" t="s">
        <v>473</v>
      </c>
      <c r="K405" s="41" t="s">
        <v>164</v>
      </c>
      <c r="L405" s="40">
        <v>20110101</v>
      </c>
      <c r="M405" s="39">
        <v>3242.5569999999998</v>
      </c>
      <c r="N405" s="39">
        <v>3241.7959999999998</v>
      </c>
      <c r="O405" s="39">
        <v>3186.556</v>
      </c>
      <c r="P405" s="39">
        <v>3186.556</v>
      </c>
      <c r="Q405" s="39">
        <v>3186.556</v>
      </c>
      <c r="R405" s="39">
        <v>3186.556</v>
      </c>
    </row>
    <row r="406" spans="4:18" ht="67.5" x14ac:dyDescent="0.2">
      <c r="D406" s="40">
        <v>652</v>
      </c>
      <c r="E406" s="70" t="s">
        <v>444</v>
      </c>
      <c r="F406" s="43">
        <v>602000002</v>
      </c>
      <c r="G406" s="41" t="s">
        <v>139</v>
      </c>
      <c r="H406" s="42">
        <v>1</v>
      </c>
      <c r="I406" s="42">
        <v>3</v>
      </c>
      <c r="J406" s="71" t="s">
        <v>473</v>
      </c>
      <c r="K406" s="41" t="s">
        <v>164</v>
      </c>
      <c r="L406" s="40">
        <v>20110101</v>
      </c>
      <c r="M406" s="39">
        <v>2114.9499999999998</v>
      </c>
      <c r="N406" s="39">
        <v>1911.4970000000001</v>
      </c>
      <c r="O406" s="39">
        <v>2185.5709999999999</v>
      </c>
      <c r="P406" s="39">
        <v>2185.5709999999999</v>
      </c>
      <c r="Q406" s="39">
        <v>2185.5709999999999</v>
      </c>
      <c r="R406" s="39">
        <v>2185.5709999999999</v>
      </c>
    </row>
    <row r="407" spans="4:18" ht="67.5" x14ac:dyDescent="0.2">
      <c r="D407" s="40">
        <v>652</v>
      </c>
      <c r="E407" s="70" t="s">
        <v>444</v>
      </c>
      <c r="F407" s="43">
        <v>602000002</v>
      </c>
      <c r="G407" s="41" t="s">
        <v>139</v>
      </c>
      <c r="H407" s="42">
        <v>1</v>
      </c>
      <c r="I407" s="42">
        <v>4</v>
      </c>
      <c r="J407" s="71" t="s">
        <v>473</v>
      </c>
      <c r="K407" s="41" t="s">
        <v>164</v>
      </c>
      <c r="L407" s="40">
        <v>20110101</v>
      </c>
      <c r="M407" s="39">
        <v>16779.575000000001</v>
      </c>
      <c r="N407" s="39">
        <v>16778.482</v>
      </c>
      <c r="O407" s="39">
        <v>16732.008999999998</v>
      </c>
      <c r="P407" s="39">
        <v>16732.008999999998</v>
      </c>
      <c r="Q407" s="39">
        <v>16732.008999999998</v>
      </c>
      <c r="R407" s="39">
        <v>16732.008999999998</v>
      </c>
    </row>
    <row r="408" spans="4:18" ht="101.25" x14ac:dyDescent="0.2">
      <c r="D408" s="40">
        <v>652</v>
      </c>
      <c r="E408" s="70" t="s">
        <v>444</v>
      </c>
      <c r="F408" s="43">
        <v>602000008</v>
      </c>
      <c r="G408" s="41" t="s">
        <v>131</v>
      </c>
      <c r="H408" s="42">
        <v>1</v>
      </c>
      <c r="I408" s="42">
        <v>13</v>
      </c>
      <c r="J408" s="71" t="s">
        <v>499</v>
      </c>
      <c r="K408" s="41" t="s">
        <v>164</v>
      </c>
      <c r="L408" s="40">
        <v>20141128</v>
      </c>
      <c r="M408" s="39">
        <v>23091.258999999998</v>
      </c>
      <c r="N408" s="39">
        <v>21705.02</v>
      </c>
      <c r="O408" s="39">
        <v>22907.868999999999</v>
      </c>
      <c r="P408" s="39">
        <v>22775.506000000001</v>
      </c>
      <c r="Q408" s="39">
        <v>22813.646000000001</v>
      </c>
      <c r="R408" s="39">
        <v>22813.646000000001</v>
      </c>
    </row>
    <row r="409" spans="4:18" ht="101.25" x14ac:dyDescent="0.2">
      <c r="D409" s="40">
        <v>652</v>
      </c>
      <c r="E409" s="70" t="s">
        <v>444</v>
      </c>
      <c r="F409" s="43">
        <v>602000008</v>
      </c>
      <c r="G409" s="41" t="s">
        <v>131</v>
      </c>
      <c r="H409" s="42">
        <v>4</v>
      </c>
      <c r="I409" s="42">
        <v>1</v>
      </c>
      <c r="J409" s="71" t="s">
        <v>500</v>
      </c>
      <c r="K409" s="41" t="s">
        <v>202</v>
      </c>
      <c r="L409" s="40">
        <v>20190101</v>
      </c>
      <c r="M409" s="39">
        <v>369.423</v>
      </c>
      <c r="N409" s="39">
        <v>369.423</v>
      </c>
      <c r="O409" s="39">
        <v>86.287999999999997</v>
      </c>
      <c r="P409" s="39">
        <v>0</v>
      </c>
      <c r="Q409" s="39">
        <v>0</v>
      </c>
      <c r="R409" s="39">
        <v>0</v>
      </c>
    </row>
    <row r="410" spans="4:18" ht="101.25" x14ac:dyDescent="0.2">
      <c r="D410" s="40">
        <v>652</v>
      </c>
      <c r="E410" s="70" t="s">
        <v>444</v>
      </c>
      <c r="F410" s="43">
        <v>602000008</v>
      </c>
      <c r="G410" s="41" t="s">
        <v>131</v>
      </c>
      <c r="H410" s="42">
        <v>4</v>
      </c>
      <c r="I410" s="42">
        <v>1</v>
      </c>
      <c r="J410" s="71" t="s">
        <v>500</v>
      </c>
      <c r="K410" s="41" t="s">
        <v>202</v>
      </c>
      <c r="L410" s="40">
        <v>20190101</v>
      </c>
      <c r="M410" s="39">
        <v>512.58399999999995</v>
      </c>
      <c r="N410" s="39">
        <v>441.834</v>
      </c>
      <c r="O410" s="39">
        <v>371.43700000000001</v>
      </c>
      <c r="P410" s="39">
        <v>376.73700000000002</v>
      </c>
      <c r="Q410" s="39">
        <v>376.73700000000002</v>
      </c>
      <c r="R410" s="39">
        <v>376.73700000000002</v>
      </c>
    </row>
    <row r="411" spans="4:18" ht="146.25" x14ac:dyDescent="0.2">
      <c r="D411" s="40">
        <v>652</v>
      </c>
      <c r="E411" s="70" t="s">
        <v>444</v>
      </c>
      <c r="F411" s="43">
        <v>602000019</v>
      </c>
      <c r="G411" s="41" t="s">
        <v>125</v>
      </c>
      <c r="H411" s="42">
        <v>1</v>
      </c>
      <c r="I411" s="42">
        <v>4</v>
      </c>
      <c r="J411" s="71" t="s">
        <v>501</v>
      </c>
      <c r="K411" s="41" t="s">
        <v>164</v>
      </c>
      <c r="L411" s="40">
        <v>20070601</v>
      </c>
      <c r="M411" s="39">
        <v>50.5</v>
      </c>
      <c r="N411" s="39">
        <v>50.5</v>
      </c>
      <c r="O411" s="39">
        <v>64</v>
      </c>
      <c r="P411" s="39">
        <v>64</v>
      </c>
      <c r="Q411" s="39">
        <v>64</v>
      </c>
      <c r="R411" s="39">
        <v>64</v>
      </c>
    </row>
    <row r="412" spans="4:18" ht="101.25" x14ac:dyDescent="0.2">
      <c r="D412" s="40">
        <v>652</v>
      </c>
      <c r="E412" s="70" t="s">
        <v>444</v>
      </c>
      <c r="F412" s="43">
        <v>602000021</v>
      </c>
      <c r="G412" s="41" t="s">
        <v>121</v>
      </c>
      <c r="H412" s="42">
        <v>1</v>
      </c>
      <c r="I412" s="42">
        <v>3</v>
      </c>
      <c r="J412" s="71" t="s">
        <v>502</v>
      </c>
      <c r="K412" s="41" t="s">
        <v>164</v>
      </c>
      <c r="L412" s="40">
        <v>19930601</v>
      </c>
      <c r="M412" s="39">
        <v>0</v>
      </c>
      <c r="N412" s="39">
        <v>0</v>
      </c>
      <c r="O412" s="39">
        <v>0</v>
      </c>
      <c r="P412" s="39">
        <v>0</v>
      </c>
      <c r="Q412" s="39">
        <v>40</v>
      </c>
      <c r="R412" s="39">
        <v>40</v>
      </c>
    </row>
    <row r="413" spans="4:18" ht="101.25" x14ac:dyDescent="0.2">
      <c r="D413" s="40">
        <v>652</v>
      </c>
      <c r="E413" s="70" t="s">
        <v>444</v>
      </c>
      <c r="F413" s="43">
        <v>602000021</v>
      </c>
      <c r="G413" s="41" t="s">
        <v>121</v>
      </c>
      <c r="H413" s="42">
        <v>1</v>
      </c>
      <c r="I413" s="42">
        <v>4</v>
      </c>
      <c r="J413" s="71" t="s">
        <v>502</v>
      </c>
      <c r="K413" s="41" t="s">
        <v>164</v>
      </c>
      <c r="L413" s="40">
        <v>19930601</v>
      </c>
      <c r="M413" s="39">
        <v>260.03800000000001</v>
      </c>
      <c r="N413" s="39">
        <v>259.779</v>
      </c>
      <c r="O413" s="39">
        <v>0</v>
      </c>
      <c r="P413" s="39">
        <v>400</v>
      </c>
      <c r="Q413" s="39">
        <v>400</v>
      </c>
      <c r="R413" s="39">
        <v>400</v>
      </c>
    </row>
    <row r="414" spans="4:18" ht="101.25" x14ac:dyDescent="0.2">
      <c r="D414" s="40">
        <v>652</v>
      </c>
      <c r="E414" s="70" t="s">
        <v>444</v>
      </c>
      <c r="F414" s="43">
        <v>602000021</v>
      </c>
      <c r="G414" s="41" t="s">
        <v>121</v>
      </c>
      <c r="H414" s="42">
        <v>1</v>
      </c>
      <c r="I414" s="42">
        <v>13</v>
      </c>
      <c r="J414" s="71" t="s">
        <v>502</v>
      </c>
      <c r="K414" s="41" t="s">
        <v>164</v>
      </c>
      <c r="L414" s="40">
        <v>19930601</v>
      </c>
      <c r="M414" s="39">
        <v>241.9</v>
      </c>
      <c r="N414" s="39">
        <v>241.9</v>
      </c>
      <c r="O414" s="39">
        <v>182.97499999999999</v>
      </c>
      <c r="P414" s="39">
        <v>200</v>
      </c>
      <c r="Q414" s="39">
        <v>250</v>
      </c>
      <c r="R414" s="39">
        <v>250</v>
      </c>
    </row>
    <row r="415" spans="4:18" ht="101.25" x14ac:dyDescent="0.2">
      <c r="D415" s="40">
        <v>652</v>
      </c>
      <c r="E415" s="70" t="s">
        <v>444</v>
      </c>
      <c r="F415" s="43">
        <v>602000021</v>
      </c>
      <c r="G415" s="41" t="s">
        <v>121</v>
      </c>
      <c r="H415" s="42">
        <v>8</v>
      </c>
      <c r="I415" s="42">
        <v>1</v>
      </c>
      <c r="J415" s="71" t="s">
        <v>502</v>
      </c>
      <c r="K415" s="41" t="s">
        <v>164</v>
      </c>
      <c r="L415" s="40">
        <v>19930601</v>
      </c>
      <c r="M415" s="39">
        <v>26.643000000000001</v>
      </c>
      <c r="N415" s="39">
        <v>26.643000000000001</v>
      </c>
      <c r="O415" s="39">
        <v>157</v>
      </c>
      <c r="P415" s="39">
        <v>192</v>
      </c>
      <c r="Q415" s="39">
        <v>157</v>
      </c>
      <c r="R415" s="39">
        <v>157</v>
      </c>
    </row>
    <row r="416" spans="4:18" ht="56.25" x14ac:dyDescent="0.2">
      <c r="D416" s="40">
        <v>652</v>
      </c>
      <c r="E416" s="70" t="s">
        <v>444</v>
      </c>
      <c r="F416" s="43">
        <v>602000025</v>
      </c>
      <c r="G416" s="41" t="s">
        <v>117</v>
      </c>
      <c r="H416" s="42">
        <v>1</v>
      </c>
      <c r="I416" s="42">
        <v>4</v>
      </c>
      <c r="J416" s="71" t="s">
        <v>503</v>
      </c>
      <c r="K416" s="40"/>
      <c r="L416" s="40">
        <v>20200402</v>
      </c>
      <c r="M416" s="39">
        <v>15.6</v>
      </c>
      <c r="N416" s="39">
        <v>0</v>
      </c>
      <c r="O416" s="39">
        <v>0</v>
      </c>
      <c r="P416" s="39">
        <v>0</v>
      </c>
      <c r="Q416" s="39">
        <v>0</v>
      </c>
      <c r="R416" s="39">
        <v>0</v>
      </c>
    </row>
    <row r="417" spans="4:18" ht="56.25" x14ac:dyDescent="0.2">
      <c r="D417" s="40">
        <v>652</v>
      </c>
      <c r="E417" s="70" t="s">
        <v>444</v>
      </c>
      <c r="F417" s="43">
        <v>602000025</v>
      </c>
      <c r="G417" s="41" t="s">
        <v>117</v>
      </c>
      <c r="H417" s="42">
        <v>3</v>
      </c>
      <c r="I417" s="42">
        <v>9</v>
      </c>
      <c r="J417" s="71" t="s">
        <v>503</v>
      </c>
      <c r="K417" s="40"/>
      <c r="L417" s="40">
        <v>20200402</v>
      </c>
      <c r="M417" s="39">
        <v>3872.1660000000002</v>
      </c>
      <c r="N417" s="39">
        <v>2448.538</v>
      </c>
      <c r="O417" s="39">
        <v>1341.596</v>
      </c>
      <c r="P417" s="39">
        <v>0</v>
      </c>
      <c r="Q417" s="39">
        <v>0</v>
      </c>
      <c r="R417" s="39">
        <v>0</v>
      </c>
    </row>
    <row r="418" spans="4:18" ht="56.25" x14ac:dyDescent="0.2">
      <c r="D418" s="40">
        <v>652</v>
      </c>
      <c r="E418" s="70" t="s">
        <v>444</v>
      </c>
      <c r="F418" s="43">
        <v>602000025</v>
      </c>
      <c r="G418" s="41" t="s">
        <v>117</v>
      </c>
      <c r="H418" s="42">
        <v>3</v>
      </c>
      <c r="I418" s="42">
        <v>10</v>
      </c>
      <c r="J418" s="71" t="s">
        <v>503</v>
      </c>
      <c r="K418" s="40"/>
      <c r="L418" s="40">
        <v>20200402</v>
      </c>
      <c r="M418" s="39">
        <v>0</v>
      </c>
      <c r="N418" s="39">
        <v>0</v>
      </c>
      <c r="O418" s="39">
        <v>85.501999999999995</v>
      </c>
      <c r="P418" s="39">
        <v>0</v>
      </c>
      <c r="Q418" s="39">
        <v>0</v>
      </c>
      <c r="R418" s="39">
        <v>0</v>
      </c>
    </row>
    <row r="419" spans="4:18" ht="56.25" x14ac:dyDescent="0.2">
      <c r="D419" s="40">
        <v>652</v>
      </c>
      <c r="E419" s="70" t="s">
        <v>444</v>
      </c>
      <c r="F419" s="43">
        <v>602000025</v>
      </c>
      <c r="G419" s="41" t="s">
        <v>117</v>
      </c>
      <c r="H419" s="42">
        <v>4</v>
      </c>
      <c r="I419" s="42">
        <v>1</v>
      </c>
      <c r="J419" s="71" t="s">
        <v>503</v>
      </c>
      <c r="K419" s="40"/>
      <c r="L419" s="40">
        <v>20200402</v>
      </c>
      <c r="M419" s="39">
        <v>209.62</v>
      </c>
      <c r="N419" s="39">
        <v>209.62</v>
      </c>
      <c r="O419" s="39">
        <v>0</v>
      </c>
      <c r="P419" s="39">
        <v>0</v>
      </c>
      <c r="Q419" s="39">
        <v>0</v>
      </c>
      <c r="R419" s="39">
        <v>0</v>
      </c>
    </row>
    <row r="420" spans="4:18" ht="56.25" x14ac:dyDescent="0.2">
      <c r="D420" s="40">
        <v>652</v>
      </c>
      <c r="E420" s="70" t="s">
        <v>444</v>
      </c>
      <c r="F420" s="43">
        <v>602000025</v>
      </c>
      <c r="G420" s="41" t="s">
        <v>117</v>
      </c>
      <c r="H420" s="42">
        <v>5</v>
      </c>
      <c r="I420" s="42">
        <v>1</v>
      </c>
      <c r="J420" s="71" t="s">
        <v>503</v>
      </c>
      <c r="K420" s="40"/>
      <c r="L420" s="40">
        <v>20200402</v>
      </c>
      <c r="M420" s="39">
        <v>450.3</v>
      </c>
      <c r="N420" s="39">
        <v>450.3</v>
      </c>
      <c r="O420" s="39">
        <v>0</v>
      </c>
      <c r="P420" s="39">
        <v>0</v>
      </c>
      <c r="Q420" s="39">
        <v>0</v>
      </c>
      <c r="R420" s="39">
        <v>0</v>
      </c>
    </row>
    <row r="421" spans="4:18" ht="56.25" x14ac:dyDescent="0.2">
      <c r="D421" s="40">
        <v>652</v>
      </c>
      <c r="E421" s="70" t="s">
        <v>444</v>
      </c>
      <c r="F421" s="43">
        <v>602000025</v>
      </c>
      <c r="G421" s="41" t="s">
        <v>117</v>
      </c>
      <c r="H421" s="42">
        <v>5</v>
      </c>
      <c r="I421" s="42">
        <v>1</v>
      </c>
      <c r="J421" s="71" t="s">
        <v>503</v>
      </c>
      <c r="K421" s="40"/>
      <c r="L421" s="40">
        <v>20200402</v>
      </c>
      <c r="M421" s="39">
        <v>2272.3119999999999</v>
      </c>
      <c r="N421" s="39">
        <v>1439.644</v>
      </c>
      <c r="O421" s="39">
        <v>832.66899999999998</v>
      </c>
      <c r="P421" s="39">
        <v>0</v>
      </c>
      <c r="Q421" s="39">
        <v>0</v>
      </c>
      <c r="R421" s="39">
        <v>0</v>
      </c>
    </row>
    <row r="422" spans="4:18" ht="56.25" x14ac:dyDescent="0.2">
      <c r="D422" s="40">
        <v>652</v>
      </c>
      <c r="E422" s="70" t="s">
        <v>444</v>
      </c>
      <c r="F422" s="43">
        <v>602000025</v>
      </c>
      <c r="G422" s="41" t="s">
        <v>117</v>
      </c>
      <c r="H422" s="42">
        <v>5</v>
      </c>
      <c r="I422" s="42">
        <v>3</v>
      </c>
      <c r="J422" s="71" t="s">
        <v>503</v>
      </c>
      <c r="K422" s="40"/>
      <c r="L422" s="40">
        <v>20200402</v>
      </c>
      <c r="M422" s="39">
        <v>0.93</v>
      </c>
      <c r="N422" s="39">
        <v>0.93</v>
      </c>
      <c r="O422" s="39">
        <v>0</v>
      </c>
      <c r="P422" s="39">
        <v>0</v>
      </c>
      <c r="Q422" s="39">
        <v>0</v>
      </c>
      <c r="R422" s="39">
        <v>0</v>
      </c>
    </row>
    <row r="423" spans="4:18" ht="56.25" x14ac:dyDescent="0.2">
      <c r="D423" s="40">
        <v>652</v>
      </c>
      <c r="E423" s="70" t="s">
        <v>444</v>
      </c>
      <c r="F423" s="43">
        <v>602000025</v>
      </c>
      <c r="G423" s="41" t="s">
        <v>117</v>
      </c>
      <c r="H423" s="42">
        <v>8</v>
      </c>
      <c r="I423" s="42">
        <v>1</v>
      </c>
      <c r="J423" s="71" t="s">
        <v>503</v>
      </c>
      <c r="K423" s="40"/>
      <c r="L423" s="40">
        <v>20200402</v>
      </c>
      <c r="M423" s="39">
        <v>87.192999999999998</v>
      </c>
      <c r="N423" s="39">
        <v>84.453000000000003</v>
      </c>
      <c r="O423" s="39">
        <v>0</v>
      </c>
      <c r="P423" s="39">
        <v>0</v>
      </c>
      <c r="Q423" s="39">
        <v>0</v>
      </c>
      <c r="R423" s="39">
        <v>0</v>
      </c>
    </row>
    <row r="424" spans="4:18" ht="22.5" x14ac:dyDescent="0.2">
      <c r="D424" s="40">
        <v>652</v>
      </c>
      <c r="E424" s="70" t="s">
        <v>444</v>
      </c>
      <c r="F424" s="43">
        <v>604010001</v>
      </c>
      <c r="G424" s="41" t="s">
        <v>110</v>
      </c>
      <c r="H424" s="42">
        <v>3</v>
      </c>
      <c r="I424" s="42">
        <v>4</v>
      </c>
      <c r="J424" s="71" t="s">
        <v>504</v>
      </c>
      <c r="K424" s="41" t="s">
        <v>164</v>
      </c>
      <c r="L424" s="40">
        <v>19971120</v>
      </c>
      <c r="M424" s="39">
        <v>59.368000000000002</v>
      </c>
      <c r="N424" s="39">
        <v>59.368000000000002</v>
      </c>
      <c r="O424" s="39">
        <v>138</v>
      </c>
      <c r="P424" s="39">
        <v>134</v>
      </c>
      <c r="Q424" s="39">
        <v>134</v>
      </c>
      <c r="R424" s="39">
        <v>134</v>
      </c>
    </row>
    <row r="425" spans="4:18" ht="56.25" x14ac:dyDescent="0.2">
      <c r="D425" s="40">
        <v>652</v>
      </c>
      <c r="E425" s="70" t="s">
        <v>444</v>
      </c>
      <c r="F425" s="43">
        <v>604010003</v>
      </c>
      <c r="G425" s="41" t="s">
        <v>279</v>
      </c>
      <c r="H425" s="42">
        <v>2</v>
      </c>
      <c r="I425" s="42">
        <v>3</v>
      </c>
      <c r="J425" s="71" t="s">
        <v>505</v>
      </c>
      <c r="K425" s="41" t="s">
        <v>164</v>
      </c>
      <c r="L425" s="40">
        <v>20060519</v>
      </c>
      <c r="M425" s="39">
        <v>493</v>
      </c>
      <c r="N425" s="39">
        <v>493</v>
      </c>
      <c r="O425" s="39">
        <v>466.4</v>
      </c>
      <c r="P425" s="39">
        <v>466.4</v>
      </c>
      <c r="Q425" s="39">
        <v>481.2</v>
      </c>
      <c r="R425" s="39">
        <v>481.2</v>
      </c>
    </row>
    <row r="426" spans="4:18" ht="123.75" x14ac:dyDescent="0.2">
      <c r="D426" s="40">
        <v>652</v>
      </c>
      <c r="E426" s="70" t="s">
        <v>444</v>
      </c>
      <c r="F426" s="43">
        <v>604010031</v>
      </c>
      <c r="G426" s="41" t="s">
        <v>278</v>
      </c>
      <c r="H426" s="42">
        <v>1</v>
      </c>
      <c r="I426" s="42">
        <v>13</v>
      </c>
      <c r="J426" s="71" t="s">
        <v>506</v>
      </c>
      <c r="K426" s="40"/>
      <c r="L426" s="40">
        <v>20200617</v>
      </c>
      <c r="M426" s="39">
        <v>134.209</v>
      </c>
      <c r="N426" s="39">
        <v>134.21</v>
      </c>
      <c r="O426" s="39">
        <v>0</v>
      </c>
      <c r="P426" s="39">
        <v>0</v>
      </c>
      <c r="Q426" s="39">
        <v>0</v>
      </c>
      <c r="R426" s="39">
        <v>0</v>
      </c>
    </row>
    <row r="427" spans="4:18" ht="45" x14ac:dyDescent="0.2">
      <c r="D427" s="40">
        <v>652</v>
      </c>
      <c r="E427" s="70" t="s">
        <v>444</v>
      </c>
      <c r="F427" s="43">
        <v>604020001</v>
      </c>
      <c r="G427" s="41" t="s">
        <v>93</v>
      </c>
      <c r="H427" s="42">
        <v>3</v>
      </c>
      <c r="I427" s="42">
        <v>4</v>
      </c>
      <c r="J427" s="71" t="s">
        <v>504</v>
      </c>
      <c r="K427" s="41" t="s">
        <v>164</v>
      </c>
      <c r="L427" s="40">
        <v>19971120</v>
      </c>
      <c r="M427" s="39">
        <v>37.18</v>
      </c>
      <c r="N427" s="39">
        <v>37.18</v>
      </c>
      <c r="O427" s="39">
        <v>41.8</v>
      </c>
      <c r="P427" s="39">
        <v>42</v>
      </c>
      <c r="Q427" s="39">
        <v>42</v>
      </c>
      <c r="R427" s="39">
        <v>42</v>
      </c>
    </row>
    <row r="428" spans="4:18" ht="157.5" x14ac:dyDescent="0.2">
      <c r="D428" s="40">
        <v>652</v>
      </c>
      <c r="E428" s="70" t="s">
        <v>444</v>
      </c>
      <c r="F428" s="43">
        <v>604020054</v>
      </c>
      <c r="G428" s="41" t="s">
        <v>61</v>
      </c>
      <c r="H428" s="42">
        <v>4</v>
      </c>
      <c r="I428" s="42">
        <v>5</v>
      </c>
      <c r="J428" s="71" t="s">
        <v>507</v>
      </c>
      <c r="K428" s="41" t="s">
        <v>332</v>
      </c>
      <c r="L428" s="40">
        <v>20181227</v>
      </c>
      <c r="M428" s="39">
        <v>0</v>
      </c>
      <c r="N428" s="39">
        <v>0</v>
      </c>
      <c r="O428" s="39">
        <v>100</v>
      </c>
      <c r="P428" s="39">
        <v>0</v>
      </c>
      <c r="Q428" s="39">
        <v>0</v>
      </c>
      <c r="R428" s="39">
        <v>0</v>
      </c>
    </row>
    <row r="429" spans="4:18" ht="247.5" x14ac:dyDescent="0.2">
      <c r="D429" s="40">
        <v>652</v>
      </c>
      <c r="E429" s="70" t="s">
        <v>444</v>
      </c>
      <c r="F429" s="43">
        <v>604020082</v>
      </c>
      <c r="G429" s="41" t="s">
        <v>405</v>
      </c>
      <c r="H429" s="42" t="s">
        <v>4</v>
      </c>
      <c r="I429" s="42" t="s">
        <v>4</v>
      </c>
      <c r="J429" s="71" t="s">
        <v>508</v>
      </c>
      <c r="K429" s="41" t="s">
        <v>164</v>
      </c>
      <c r="L429" s="40">
        <v>20161117</v>
      </c>
      <c r="M429" s="39">
        <v>0</v>
      </c>
      <c r="N429" s="39">
        <v>0</v>
      </c>
      <c r="O429" s="39">
        <v>0</v>
      </c>
      <c r="P429" s="39">
        <v>0</v>
      </c>
      <c r="Q429" s="39">
        <v>0</v>
      </c>
      <c r="R429" s="39">
        <v>0</v>
      </c>
    </row>
    <row r="430" spans="4:18" ht="247.5" x14ac:dyDescent="0.2">
      <c r="D430" s="40">
        <v>652</v>
      </c>
      <c r="E430" s="70" t="s">
        <v>444</v>
      </c>
      <c r="F430" s="43">
        <v>604020082</v>
      </c>
      <c r="G430" s="41" t="s">
        <v>405</v>
      </c>
      <c r="H430" s="42">
        <v>6</v>
      </c>
      <c r="I430" s="42">
        <v>5</v>
      </c>
      <c r="J430" s="101" t="s">
        <v>501</v>
      </c>
      <c r="K430" s="40"/>
      <c r="L430" s="40">
        <v>20070601</v>
      </c>
      <c r="M430" s="39">
        <v>6.7930000000000001</v>
      </c>
      <c r="N430" s="39">
        <v>6.71</v>
      </c>
      <c r="O430" s="39">
        <v>6.7</v>
      </c>
      <c r="P430" s="39">
        <v>6.7</v>
      </c>
      <c r="Q430" s="39">
        <v>6.7</v>
      </c>
      <c r="R430" s="39">
        <v>6.7</v>
      </c>
    </row>
    <row r="431" spans="4:18" ht="67.5" x14ac:dyDescent="0.2">
      <c r="D431" s="40">
        <v>652</v>
      </c>
      <c r="E431" s="70" t="s">
        <v>444</v>
      </c>
      <c r="F431" s="43">
        <v>606021001</v>
      </c>
      <c r="G431" s="41" t="s">
        <v>404</v>
      </c>
      <c r="H431" s="42">
        <v>1</v>
      </c>
      <c r="I431" s="42">
        <v>4</v>
      </c>
      <c r="J431" s="71" t="s">
        <v>509</v>
      </c>
      <c r="K431" s="41" t="s">
        <v>328</v>
      </c>
      <c r="L431" s="40">
        <v>20090101</v>
      </c>
      <c r="M431" s="39">
        <v>3093.4</v>
      </c>
      <c r="N431" s="39">
        <v>3093.4</v>
      </c>
      <c r="O431" s="39">
        <v>3087.5</v>
      </c>
      <c r="P431" s="39">
        <v>0</v>
      </c>
      <c r="Q431" s="39">
        <v>0</v>
      </c>
      <c r="R431" s="39">
        <v>0</v>
      </c>
    </row>
    <row r="432" spans="4:18" ht="33.75" x14ac:dyDescent="0.2">
      <c r="D432" s="40">
        <v>652</v>
      </c>
      <c r="E432" s="70" t="s">
        <v>444</v>
      </c>
      <c r="F432" s="43">
        <v>606021003</v>
      </c>
      <c r="G432" s="41" t="s">
        <v>403</v>
      </c>
      <c r="H432" s="42">
        <v>5</v>
      </c>
      <c r="I432" s="42">
        <v>1</v>
      </c>
      <c r="J432" s="71" t="s">
        <v>509</v>
      </c>
      <c r="K432" s="41" t="s">
        <v>372</v>
      </c>
      <c r="L432" s="40">
        <v>20090101</v>
      </c>
      <c r="M432" s="39">
        <v>5000.0959999999995</v>
      </c>
      <c r="N432" s="39">
        <v>4912.9399999999996</v>
      </c>
      <c r="O432" s="39">
        <v>2575.529</v>
      </c>
      <c r="P432" s="39">
        <v>0</v>
      </c>
      <c r="Q432" s="39">
        <v>0</v>
      </c>
      <c r="R432" s="39">
        <v>0</v>
      </c>
    </row>
    <row r="433" spans="4:18" ht="33.75" x14ac:dyDescent="0.2">
      <c r="D433" s="40">
        <v>652</v>
      </c>
      <c r="E433" s="70" t="s">
        <v>444</v>
      </c>
      <c r="F433" s="43">
        <v>606021003</v>
      </c>
      <c r="G433" s="41" t="s">
        <v>403</v>
      </c>
      <c r="H433" s="42">
        <v>5</v>
      </c>
      <c r="I433" s="42">
        <v>2</v>
      </c>
      <c r="J433" s="71" t="s">
        <v>509</v>
      </c>
      <c r="K433" s="41" t="s">
        <v>372</v>
      </c>
      <c r="L433" s="40">
        <v>20090101</v>
      </c>
      <c r="M433" s="39">
        <v>0.59899999999999998</v>
      </c>
      <c r="N433" s="39">
        <v>0</v>
      </c>
      <c r="O433" s="39">
        <v>0.59899999999999998</v>
      </c>
      <c r="P433" s="39">
        <v>0</v>
      </c>
      <c r="Q433" s="39">
        <v>0</v>
      </c>
      <c r="R433" s="39">
        <v>0</v>
      </c>
    </row>
    <row r="434" spans="4:18" ht="101.25" x14ac:dyDescent="0.2">
      <c r="D434" s="40">
        <v>652</v>
      </c>
      <c r="E434" s="70" t="s">
        <v>444</v>
      </c>
      <c r="F434" s="43">
        <v>606021007</v>
      </c>
      <c r="G434" s="41" t="s">
        <v>402</v>
      </c>
      <c r="H434" s="42">
        <v>1</v>
      </c>
      <c r="I434" s="42">
        <v>13</v>
      </c>
      <c r="J434" s="71" t="s">
        <v>509</v>
      </c>
      <c r="K434" s="41" t="s">
        <v>328</v>
      </c>
      <c r="L434" s="40">
        <v>20090101</v>
      </c>
      <c r="M434" s="39">
        <v>958.15800000000002</v>
      </c>
      <c r="N434" s="39">
        <v>958.15800000000002</v>
      </c>
      <c r="O434" s="39">
        <v>0</v>
      </c>
      <c r="P434" s="39">
        <v>0</v>
      </c>
      <c r="Q434" s="39">
        <v>0</v>
      </c>
      <c r="R434" s="39">
        <v>0</v>
      </c>
    </row>
    <row r="435" spans="4:18" ht="101.25" x14ac:dyDescent="0.2">
      <c r="D435" s="40">
        <v>652</v>
      </c>
      <c r="E435" s="70" t="s">
        <v>444</v>
      </c>
      <c r="F435" s="43">
        <v>606021007</v>
      </c>
      <c r="G435" s="41" t="s">
        <v>402</v>
      </c>
      <c r="H435" s="42">
        <v>4</v>
      </c>
      <c r="I435" s="42">
        <v>12</v>
      </c>
      <c r="J435" s="71" t="s">
        <v>509</v>
      </c>
      <c r="K435" s="41" t="s">
        <v>328</v>
      </c>
      <c r="L435" s="40">
        <v>20090101</v>
      </c>
      <c r="M435" s="39">
        <v>550.88</v>
      </c>
      <c r="N435" s="39">
        <v>0</v>
      </c>
      <c r="O435" s="39">
        <v>5550.88</v>
      </c>
      <c r="P435" s="39">
        <v>0</v>
      </c>
      <c r="Q435" s="39">
        <v>0</v>
      </c>
      <c r="R435" s="39">
        <v>0</v>
      </c>
    </row>
    <row r="436" spans="4:18" ht="78.75" x14ac:dyDescent="0.2">
      <c r="D436" s="40">
        <v>652</v>
      </c>
      <c r="E436" s="70" t="s">
        <v>444</v>
      </c>
      <c r="F436" s="43">
        <v>606021020</v>
      </c>
      <c r="G436" s="41" t="s">
        <v>401</v>
      </c>
      <c r="H436" s="42">
        <v>5</v>
      </c>
      <c r="I436" s="42">
        <v>3</v>
      </c>
      <c r="J436" s="71" t="s">
        <v>509</v>
      </c>
      <c r="K436" s="41" t="s">
        <v>372</v>
      </c>
      <c r="L436" s="40">
        <v>20090101</v>
      </c>
      <c r="M436" s="39">
        <v>263.09300000000002</v>
      </c>
      <c r="N436" s="39">
        <v>263.09300000000002</v>
      </c>
      <c r="O436" s="39">
        <v>0</v>
      </c>
      <c r="P436" s="39">
        <v>0</v>
      </c>
      <c r="Q436" s="39">
        <v>0</v>
      </c>
      <c r="R436" s="39">
        <v>0</v>
      </c>
    </row>
    <row r="437" spans="4:18" ht="45" x14ac:dyDescent="0.2">
      <c r="D437" s="40">
        <v>652</v>
      </c>
      <c r="E437" s="70" t="s">
        <v>444</v>
      </c>
      <c r="F437" s="43">
        <v>607000000</v>
      </c>
      <c r="G437" s="41" t="s">
        <v>400</v>
      </c>
      <c r="H437" s="42">
        <v>1</v>
      </c>
      <c r="I437" s="42">
        <v>13</v>
      </c>
      <c r="J437" s="71" t="s">
        <v>510</v>
      </c>
      <c r="K437" s="41" t="s">
        <v>374</v>
      </c>
      <c r="L437" s="40">
        <v>20070720</v>
      </c>
      <c r="M437" s="39">
        <v>0</v>
      </c>
      <c r="N437" s="39">
        <v>0</v>
      </c>
      <c r="O437" s="39">
        <v>0</v>
      </c>
      <c r="P437" s="39">
        <v>4166.08</v>
      </c>
      <c r="Q437" s="39">
        <v>8553.69</v>
      </c>
      <c r="R437" s="39">
        <v>8553.69</v>
      </c>
    </row>
    <row r="438" spans="4:18" ht="45" x14ac:dyDescent="0.2">
      <c r="D438" s="40">
        <v>653</v>
      </c>
      <c r="E438" s="70" t="s">
        <v>445</v>
      </c>
      <c r="F438" s="43">
        <v>701010003</v>
      </c>
      <c r="G438" s="41" t="s">
        <v>324</v>
      </c>
      <c r="H438" s="42">
        <v>3</v>
      </c>
      <c r="I438" s="42">
        <v>9</v>
      </c>
      <c r="J438" s="71" t="s">
        <v>486</v>
      </c>
      <c r="K438" s="41" t="s">
        <v>399</v>
      </c>
      <c r="L438" s="40">
        <v>20190101</v>
      </c>
      <c r="M438" s="39">
        <v>3537.3890000000001</v>
      </c>
      <c r="N438" s="39">
        <v>2966.5129999999999</v>
      </c>
      <c r="O438" s="39">
        <v>0</v>
      </c>
      <c r="P438" s="39">
        <v>0</v>
      </c>
      <c r="Q438" s="39">
        <v>0</v>
      </c>
      <c r="R438" s="39">
        <v>0</v>
      </c>
    </row>
    <row r="439" spans="4:18" ht="45" x14ac:dyDescent="0.2">
      <c r="D439" s="40">
        <v>653</v>
      </c>
      <c r="E439" s="70" t="s">
        <v>445</v>
      </c>
      <c r="F439" s="43">
        <v>701010003</v>
      </c>
      <c r="G439" s="41" t="s">
        <v>324</v>
      </c>
      <c r="H439" s="42">
        <v>3</v>
      </c>
      <c r="I439" s="42">
        <v>10</v>
      </c>
      <c r="J439" s="71" t="s">
        <v>486</v>
      </c>
      <c r="K439" s="41" t="s">
        <v>399</v>
      </c>
      <c r="L439" s="40">
        <v>20190101</v>
      </c>
      <c r="M439" s="39">
        <v>0</v>
      </c>
      <c r="N439" s="39">
        <v>0</v>
      </c>
      <c r="O439" s="39">
        <v>3439.9940000000001</v>
      </c>
      <c r="P439" s="39">
        <v>880</v>
      </c>
      <c r="Q439" s="39">
        <v>880</v>
      </c>
      <c r="R439" s="39">
        <v>230</v>
      </c>
    </row>
    <row r="440" spans="4:18" ht="45" x14ac:dyDescent="0.2">
      <c r="D440" s="40">
        <v>653</v>
      </c>
      <c r="E440" s="70" t="s">
        <v>445</v>
      </c>
      <c r="F440" s="43">
        <v>701010004</v>
      </c>
      <c r="G440" s="41" t="s">
        <v>382</v>
      </c>
      <c r="H440" s="42">
        <v>3</v>
      </c>
      <c r="I440" s="42">
        <v>9</v>
      </c>
      <c r="J440" s="99" t="s">
        <v>491</v>
      </c>
      <c r="K440" s="41" t="s">
        <v>398</v>
      </c>
      <c r="L440" s="40">
        <v>20190101</v>
      </c>
      <c r="M440" s="39">
        <v>367.03</v>
      </c>
      <c r="N440" s="39">
        <v>366.19799999999998</v>
      </c>
      <c r="O440" s="39">
        <v>0</v>
      </c>
      <c r="P440" s="39">
        <v>0</v>
      </c>
      <c r="Q440" s="39">
        <v>0</v>
      </c>
      <c r="R440" s="39">
        <v>0</v>
      </c>
    </row>
    <row r="441" spans="4:18" ht="45" x14ac:dyDescent="0.2">
      <c r="D441" s="40">
        <v>653</v>
      </c>
      <c r="E441" s="70" t="s">
        <v>445</v>
      </c>
      <c r="F441" s="43">
        <v>701010004</v>
      </c>
      <c r="G441" s="41" t="s">
        <v>382</v>
      </c>
      <c r="H441" s="42">
        <v>3</v>
      </c>
      <c r="I441" s="42">
        <v>10</v>
      </c>
      <c r="J441" s="99" t="s">
        <v>491</v>
      </c>
      <c r="K441" s="41" t="s">
        <v>398</v>
      </c>
      <c r="L441" s="40">
        <v>20190101</v>
      </c>
      <c r="M441" s="39">
        <v>0</v>
      </c>
      <c r="N441" s="39">
        <v>0</v>
      </c>
      <c r="O441" s="39">
        <v>343.86</v>
      </c>
      <c r="P441" s="39">
        <v>269</v>
      </c>
      <c r="Q441" s="39">
        <v>270</v>
      </c>
      <c r="R441" s="39">
        <v>0</v>
      </c>
    </row>
    <row r="442" spans="4:18" ht="45" x14ac:dyDescent="0.2">
      <c r="D442" s="40">
        <v>653</v>
      </c>
      <c r="E442" s="70" t="s">
        <v>445</v>
      </c>
      <c r="F442" s="43">
        <v>701010006</v>
      </c>
      <c r="G442" s="41" t="s">
        <v>319</v>
      </c>
      <c r="H442" s="42">
        <v>8</v>
      </c>
      <c r="I442" s="42">
        <v>1</v>
      </c>
      <c r="J442" s="71" t="s">
        <v>512</v>
      </c>
      <c r="K442" s="41" t="s">
        <v>398</v>
      </c>
      <c r="L442" s="40">
        <v>20140101</v>
      </c>
      <c r="M442" s="39">
        <v>8010.5219999999999</v>
      </c>
      <c r="N442" s="39">
        <v>7525.6989999999996</v>
      </c>
      <c r="O442" s="39">
        <v>7949.3</v>
      </c>
      <c r="P442" s="39">
        <v>8557.4</v>
      </c>
      <c r="Q442" s="39">
        <v>8557.4</v>
      </c>
      <c r="R442" s="39">
        <v>8487.7000000000007</v>
      </c>
    </row>
    <row r="443" spans="4:18" ht="45" x14ac:dyDescent="0.2">
      <c r="D443" s="40">
        <v>653</v>
      </c>
      <c r="E443" s="70" t="s">
        <v>445</v>
      </c>
      <c r="F443" s="43">
        <v>701010006</v>
      </c>
      <c r="G443" s="41" t="s">
        <v>319</v>
      </c>
      <c r="H443" s="42">
        <v>8</v>
      </c>
      <c r="I443" s="42">
        <v>2</v>
      </c>
      <c r="J443" s="71" t="s">
        <v>512</v>
      </c>
      <c r="K443" s="41" t="s">
        <v>398</v>
      </c>
      <c r="L443" s="40">
        <v>20140101</v>
      </c>
      <c r="M443" s="39">
        <v>814.4</v>
      </c>
      <c r="N443" s="39">
        <v>647.29300000000001</v>
      </c>
      <c r="O443" s="39">
        <v>790.83199999999999</v>
      </c>
      <c r="P443" s="39">
        <v>756.7</v>
      </c>
      <c r="Q443" s="39">
        <v>756.7</v>
      </c>
      <c r="R443" s="39">
        <v>382.8</v>
      </c>
    </row>
    <row r="444" spans="4:18" ht="45" x14ac:dyDescent="0.2">
      <c r="D444" s="40">
        <v>653</v>
      </c>
      <c r="E444" s="70" t="s">
        <v>445</v>
      </c>
      <c r="F444" s="43">
        <v>701010007</v>
      </c>
      <c r="G444" s="41" t="s">
        <v>316</v>
      </c>
      <c r="H444" s="42">
        <v>11</v>
      </c>
      <c r="I444" s="42">
        <v>1</v>
      </c>
      <c r="J444" s="71" t="s">
        <v>513</v>
      </c>
      <c r="K444" s="41" t="s">
        <v>134</v>
      </c>
      <c r="L444" s="40">
        <v>20190101</v>
      </c>
      <c r="M444" s="39">
        <v>2071.1999999999998</v>
      </c>
      <c r="N444" s="39">
        <v>1491.037</v>
      </c>
      <c r="O444" s="39">
        <v>2304.9</v>
      </c>
      <c r="P444" s="39">
        <v>2060</v>
      </c>
      <c r="Q444" s="39">
        <v>1801.2</v>
      </c>
      <c r="R444" s="39">
        <v>1893</v>
      </c>
    </row>
    <row r="445" spans="4:18" ht="56.25" x14ac:dyDescent="0.2">
      <c r="D445" s="40">
        <v>653</v>
      </c>
      <c r="E445" s="70" t="s">
        <v>445</v>
      </c>
      <c r="F445" s="43">
        <v>701010010</v>
      </c>
      <c r="G445" s="41" t="s">
        <v>347</v>
      </c>
      <c r="H445" s="42">
        <v>5</v>
      </c>
      <c r="I445" s="42">
        <v>2</v>
      </c>
      <c r="J445" s="71" t="s">
        <v>514</v>
      </c>
      <c r="K445" s="41" t="s">
        <v>397</v>
      </c>
      <c r="L445" s="40">
        <v>20140101</v>
      </c>
      <c r="M445" s="39">
        <v>807.41700000000003</v>
      </c>
      <c r="N445" s="39">
        <v>807.41700000000003</v>
      </c>
      <c r="O445" s="39">
        <v>0</v>
      </c>
      <c r="P445" s="39">
        <v>0</v>
      </c>
      <c r="Q445" s="39">
        <v>0</v>
      </c>
      <c r="R445" s="39">
        <v>0</v>
      </c>
    </row>
    <row r="446" spans="4:18" ht="56.25" x14ac:dyDescent="0.2">
      <c r="D446" s="40">
        <v>653</v>
      </c>
      <c r="E446" s="70" t="s">
        <v>445</v>
      </c>
      <c r="F446" s="43">
        <v>701010010</v>
      </c>
      <c r="G446" s="41" t="s">
        <v>347</v>
      </c>
      <c r="H446" s="42">
        <v>5</v>
      </c>
      <c r="I446" s="42">
        <v>2</v>
      </c>
      <c r="J446" s="71" t="s">
        <v>514</v>
      </c>
      <c r="K446" s="41" t="s">
        <v>134</v>
      </c>
      <c r="L446" s="40">
        <v>20140101</v>
      </c>
      <c r="M446" s="39">
        <v>838.01300000000003</v>
      </c>
      <c r="N446" s="39">
        <v>838.01300000000003</v>
      </c>
      <c r="O446" s="39">
        <v>0</v>
      </c>
      <c r="P446" s="39">
        <v>0</v>
      </c>
      <c r="Q446" s="39">
        <v>0</v>
      </c>
      <c r="R446" s="39">
        <v>0</v>
      </c>
    </row>
    <row r="447" spans="4:18" ht="56.25" x14ac:dyDescent="0.2">
      <c r="D447" s="40">
        <v>653</v>
      </c>
      <c r="E447" s="70" t="s">
        <v>445</v>
      </c>
      <c r="F447" s="43">
        <v>701010010</v>
      </c>
      <c r="G447" s="41" t="s">
        <v>347</v>
      </c>
      <c r="H447" s="42">
        <v>5</v>
      </c>
      <c r="I447" s="42">
        <v>3</v>
      </c>
      <c r="J447" s="71" t="s">
        <v>514</v>
      </c>
      <c r="K447" s="41" t="s">
        <v>134</v>
      </c>
      <c r="L447" s="40">
        <v>20140101</v>
      </c>
      <c r="M447" s="39">
        <v>300</v>
      </c>
      <c r="N447" s="39">
        <v>300</v>
      </c>
      <c r="O447" s="39">
        <v>0</v>
      </c>
      <c r="P447" s="39">
        <v>0</v>
      </c>
      <c r="Q447" s="39">
        <v>0</v>
      </c>
      <c r="R447" s="39">
        <v>0</v>
      </c>
    </row>
    <row r="448" spans="4:18" ht="56.25" x14ac:dyDescent="0.2">
      <c r="D448" s="40">
        <v>653</v>
      </c>
      <c r="E448" s="70" t="s">
        <v>445</v>
      </c>
      <c r="F448" s="43">
        <v>701010010</v>
      </c>
      <c r="G448" s="41" t="s">
        <v>347</v>
      </c>
      <c r="H448" s="42">
        <v>5</v>
      </c>
      <c r="I448" s="42">
        <v>3</v>
      </c>
      <c r="J448" s="71" t="s">
        <v>514</v>
      </c>
      <c r="K448" s="41" t="s">
        <v>134</v>
      </c>
      <c r="L448" s="40">
        <v>20140101</v>
      </c>
      <c r="M448" s="39">
        <v>6479.3090000000002</v>
      </c>
      <c r="N448" s="39">
        <v>5433.9740000000002</v>
      </c>
      <c r="O448" s="39">
        <v>9418.81</v>
      </c>
      <c r="P448" s="39">
        <v>2264.0880000000002</v>
      </c>
      <c r="Q448" s="39">
        <v>2412.7440000000001</v>
      </c>
      <c r="R448" s="39">
        <v>1249.95</v>
      </c>
    </row>
    <row r="449" spans="4:18" ht="56.25" x14ac:dyDescent="0.2">
      <c r="D449" s="40">
        <v>653</v>
      </c>
      <c r="E449" s="70" t="s">
        <v>445</v>
      </c>
      <c r="F449" s="43">
        <v>701010010</v>
      </c>
      <c r="G449" s="41" t="s">
        <v>347</v>
      </c>
      <c r="H449" s="42">
        <v>8</v>
      </c>
      <c r="I449" s="42">
        <v>1</v>
      </c>
      <c r="J449" s="71" t="s">
        <v>514</v>
      </c>
      <c r="K449" s="41" t="s">
        <v>134</v>
      </c>
      <c r="L449" s="40">
        <v>20140101</v>
      </c>
      <c r="M449" s="39">
        <v>67.12</v>
      </c>
      <c r="N449" s="39">
        <v>67.12</v>
      </c>
      <c r="O449" s="39">
        <v>0</v>
      </c>
      <c r="P449" s="39">
        <v>0</v>
      </c>
      <c r="Q449" s="39">
        <v>0</v>
      </c>
      <c r="R449" s="39">
        <v>0</v>
      </c>
    </row>
    <row r="450" spans="4:18" ht="56.25" x14ac:dyDescent="0.2">
      <c r="D450" s="40">
        <v>653</v>
      </c>
      <c r="E450" s="70" t="s">
        <v>445</v>
      </c>
      <c r="F450" s="43">
        <v>701010010</v>
      </c>
      <c r="G450" s="41" t="s">
        <v>347</v>
      </c>
      <c r="H450" s="42">
        <v>8</v>
      </c>
      <c r="I450" s="42">
        <v>1</v>
      </c>
      <c r="J450" s="71" t="s">
        <v>514</v>
      </c>
      <c r="K450" s="41" t="s">
        <v>134</v>
      </c>
      <c r="L450" s="40">
        <v>20140101</v>
      </c>
      <c r="M450" s="39">
        <v>559.08000000000004</v>
      </c>
      <c r="N450" s="39">
        <v>559.08000000000004</v>
      </c>
      <c r="O450" s="39">
        <v>0</v>
      </c>
      <c r="P450" s="39">
        <v>0</v>
      </c>
      <c r="Q450" s="39">
        <v>0</v>
      </c>
      <c r="R450" s="39">
        <v>0</v>
      </c>
    </row>
    <row r="451" spans="4:18" ht="45" x14ac:dyDescent="0.2">
      <c r="D451" s="40">
        <v>653</v>
      </c>
      <c r="E451" s="70" t="s">
        <v>445</v>
      </c>
      <c r="F451" s="43">
        <v>701010018</v>
      </c>
      <c r="G451" s="41" t="s">
        <v>309</v>
      </c>
      <c r="H451" s="42">
        <v>3</v>
      </c>
      <c r="I451" s="42">
        <v>14</v>
      </c>
      <c r="J451" s="71" t="s">
        <v>498</v>
      </c>
      <c r="K451" s="41" t="s">
        <v>396</v>
      </c>
      <c r="L451" s="40">
        <v>20190101</v>
      </c>
      <c r="M451" s="39">
        <v>7.5</v>
      </c>
      <c r="N451" s="39">
        <v>7.5</v>
      </c>
      <c r="O451" s="39">
        <v>7.5</v>
      </c>
      <c r="P451" s="39">
        <v>7.5</v>
      </c>
      <c r="Q451" s="39">
        <v>7.5</v>
      </c>
      <c r="R451" s="39">
        <v>7.5</v>
      </c>
    </row>
    <row r="452" spans="4:18" ht="45" x14ac:dyDescent="0.2">
      <c r="D452" s="40">
        <v>653</v>
      </c>
      <c r="E452" s="70" t="s">
        <v>445</v>
      </c>
      <c r="F452" s="43">
        <v>701010018</v>
      </c>
      <c r="G452" s="41" t="s">
        <v>309</v>
      </c>
      <c r="H452" s="42">
        <v>3</v>
      </c>
      <c r="I452" s="42">
        <v>14</v>
      </c>
      <c r="J452" s="71" t="s">
        <v>498</v>
      </c>
      <c r="K452" s="41" t="s">
        <v>396</v>
      </c>
      <c r="L452" s="40">
        <v>20190101</v>
      </c>
      <c r="M452" s="39">
        <v>7.5</v>
      </c>
      <c r="N452" s="39">
        <v>7.5</v>
      </c>
      <c r="O452" s="39">
        <v>7.5</v>
      </c>
      <c r="P452" s="39">
        <v>7.5</v>
      </c>
      <c r="Q452" s="39">
        <v>7.5</v>
      </c>
      <c r="R452" s="39">
        <v>7.5</v>
      </c>
    </row>
    <row r="453" spans="4:18" ht="56.25" x14ac:dyDescent="0.2">
      <c r="D453" s="40">
        <v>653</v>
      </c>
      <c r="E453" s="70" t="s">
        <v>445</v>
      </c>
      <c r="F453" s="43">
        <v>701020001</v>
      </c>
      <c r="G453" s="41" t="s">
        <v>158</v>
      </c>
      <c r="H453" s="42">
        <v>5</v>
      </c>
      <c r="I453" s="42">
        <v>1</v>
      </c>
      <c r="J453" s="99" t="s">
        <v>491</v>
      </c>
      <c r="K453" s="41" t="s">
        <v>275</v>
      </c>
      <c r="L453" s="40">
        <v>20190101</v>
      </c>
      <c r="M453" s="39">
        <v>2206.8000000000002</v>
      </c>
      <c r="N453" s="39">
        <v>2206.4949999999999</v>
      </c>
      <c r="O453" s="39">
        <v>2576.096</v>
      </c>
      <c r="P453" s="39">
        <v>2610.6</v>
      </c>
      <c r="Q453" s="39">
        <v>2715</v>
      </c>
      <c r="R453" s="39">
        <v>2715</v>
      </c>
    </row>
    <row r="454" spans="4:18" ht="157.5" x14ac:dyDescent="0.2">
      <c r="D454" s="40">
        <v>653</v>
      </c>
      <c r="E454" s="70" t="s">
        <v>445</v>
      </c>
      <c r="F454" s="43">
        <v>701020003</v>
      </c>
      <c r="G454" s="41" t="s">
        <v>303</v>
      </c>
      <c r="H454" s="42">
        <v>4</v>
      </c>
      <c r="I454" s="42">
        <v>9</v>
      </c>
      <c r="J454" s="71" t="s">
        <v>515</v>
      </c>
      <c r="K454" s="41" t="s">
        <v>322</v>
      </c>
      <c r="L454" s="40">
        <v>20140101</v>
      </c>
      <c r="M454" s="39">
        <v>2664.375</v>
      </c>
      <c r="N454" s="39">
        <v>2601.375</v>
      </c>
      <c r="O454" s="39">
        <v>3331.0030000000002</v>
      </c>
      <c r="P454" s="39">
        <v>2798.5619999999999</v>
      </c>
      <c r="Q454" s="39">
        <v>2935.3</v>
      </c>
      <c r="R454" s="39">
        <v>2935.3</v>
      </c>
    </row>
    <row r="455" spans="4:18" ht="33.75" x14ac:dyDescent="0.2">
      <c r="D455" s="40">
        <v>653</v>
      </c>
      <c r="E455" s="70" t="s">
        <v>445</v>
      </c>
      <c r="F455" s="43">
        <v>701020012</v>
      </c>
      <c r="G455" s="41" t="s">
        <v>300</v>
      </c>
      <c r="H455" s="42">
        <v>3</v>
      </c>
      <c r="I455" s="42">
        <v>9</v>
      </c>
      <c r="J455" s="71" t="s">
        <v>516</v>
      </c>
      <c r="K455" s="41" t="s">
        <v>395</v>
      </c>
      <c r="L455" s="40">
        <v>19941221</v>
      </c>
      <c r="M455" s="39">
        <v>57.5</v>
      </c>
      <c r="N455" s="39">
        <v>57.494</v>
      </c>
      <c r="O455" s="39">
        <v>0</v>
      </c>
      <c r="P455" s="39">
        <v>0</v>
      </c>
      <c r="Q455" s="39">
        <v>0</v>
      </c>
      <c r="R455" s="39">
        <v>0</v>
      </c>
    </row>
    <row r="456" spans="4:18" ht="33.75" x14ac:dyDescent="0.2">
      <c r="D456" s="40">
        <v>653</v>
      </c>
      <c r="E456" s="70" t="s">
        <v>445</v>
      </c>
      <c r="F456" s="43">
        <v>701020012</v>
      </c>
      <c r="G456" s="41" t="s">
        <v>300</v>
      </c>
      <c r="H456" s="42">
        <v>3</v>
      </c>
      <c r="I456" s="42">
        <v>10</v>
      </c>
      <c r="J456" s="71" t="s">
        <v>516</v>
      </c>
      <c r="K456" s="41" t="s">
        <v>395</v>
      </c>
      <c r="L456" s="40">
        <v>19941221</v>
      </c>
      <c r="M456" s="39">
        <v>0</v>
      </c>
      <c r="N456" s="39">
        <v>0</v>
      </c>
      <c r="O456" s="39">
        <v>61.5</v>
      </c>
      <c r="P456" s="39">
        <v>58</v>
      </c>
      <c r="Q456" s="39">
        <v>58</v>
      </c>
      <c r="R456" s="39">
        <v>0</v>
      </c>
    </row>
    <row r="457" spans="4:18" ht="135" x14ac:dyDescent="0.2">
      <c r="D457" s="40">
        <v>653</v>
      </c>
      <c r="E457" s="70" t="s">
        <v>445</v>
      </c>
      <c r="F457" s="43">
        <v>701030003</v>
      </c>
      <c r="G457" s="41" t="s">
        <v>394</v>
      </c>
      <c r="H457" s="42">
        <v>4</v>
      </c>
      <c r="I457" s="42">
        <v>9</v>
      </c>
      <c r="J457" s="71" t="s">
        <v>514</v>
      </c>
      <c r="K457" s="41" t="s">
        <v>134</v>
      </c>
      <c r="L457" s="40">
        <v>20140101</v>
      </c>
      <c r="M457" s="39">
        <v>1838.6980000000001</v>
      </c>
      <c r="N457" s="39">
        <v>1838.6980000000001</v>
      </c>
      <c r="O457" s="39">
        <v>1817.0709999999999</v>
      </c>
      <c r="P457" s="39">
        <v>1907.9259999999999</v>
      </c>
      <c r="Q457" s="39">
        <v>2003.3</v>
      </c>
      <c r="R457" s="39">
        <v>1907.9259999999999</v>
      </c>
    </row>
    <row r="458" spans="4:18" ht="45" x14ac:dyDescent="0.2">
      <c r="D458" s="40">
        <v>653</v>
      </c>
      <c r="E458" s="70" t="s">
        <v>445</v>
      </c>
      <c r="F458" s="43">
        <v>702000001</v>
      </c>
      <c r="G458" s="41" t="s">
        <v>142</v>
      </c>
      <c r="H458" s="42">
        <v>1</v>
      </c>
      <c r="I458" s="42">
        <v>2</v>
      </c>
      <c r="J458" s="71" t="s">
        <v>510</v>
      </c>
      <c r="K458" s="41" t="s">
        <v>374</v>
      </c>
      <c r="L458" s="40">
        <v>20150101</v>
      </c>
      <c r="M458" s="39">
        <v>6.9039999999999999</v>
      </c>
      <c r="N458" s="39">
        <v>6.9039999999999999</v>
      </c>
      <c r="O458" s="39">
        <v>5</v>
      </c>
      <c r="P458" s="39">
        <v>5</v>
      </c>
      <c r="Q458" s="39">
        <v>5</v>
      </c>
      <c r="R458" s="39">
        <v>5</v>
      </c>
    </row>
    <row r="459" spans="4:18" ht="45" x14ac:dyDescent="0.2">
      <c r="D459" s="40">
        <v>653</v>
      </c>
      <c r="E459" s="70" t="s">
        <v>445</v>
      </c>
      <c r="F459" s="43">
        <v>702000001</v>
      </c>
      <c r="G459" s="41" t="s">
        <v>142</v>
      </c>
      <c r="H459" s="42">
        <v>1</v>
      </c>
      <c r="I459" s="42">
        <v>2</v>
      </c>
      <c r="J459" s="99" t="s">
        <v>501</v>
      </c>
      <c r="K459" s="40"/>
      <c r="L459" s="40">
        <v>20070601</v>
      </c>
      <c r="M459" s="39">
        <v>326.7</v>
      </c>
      <c r="N459" s="39">
        <v>317.37200000000001</v>
      </c>
      <c r="O459" s="39">
        <v>326.7</v>
      </c>
      <c r="P459" s="39">
        <v>326.7</v>
      </c>
      <c r="Q459" s="39">
        <v>326.7</v>
      </c>
      <c r="R459" s="39">
        <v>326.7</v>
      </c>
    </row>
    <row r="460" spans="4:18" ht="45" x14ac:dyDescent="0.2">
      <c r="D460" s="40">
        <v>653</v>
      </c>
      <c r="E460" s="70" t="s">
        <v>445</v>
      </c>
      <c r="F460" s="43">
        <v>702000001</v>
      </c>
      <c r="G460" s="41" t="s">
        <v>142</v>
      </c>
      <c r="H460" s="42">
        <v>1</v>
      </c>
      <c r="I460" s="42">
        <v>3</v>
      </c>
      <c r="J460" s="71" t="s">
        <v>510</v>
      </c>
      <c r="K460" s="41" t="s">
        <v>374</v>
      </c>
      <c r="L460" s="40">
        <v>20150101</v>
      </c>
      <c r="M460" s="39">
        <v>5</v>
      </c>
      <c r="N460" s="39">
        <v>5</v>
      </c>
      <c r="O460" s="39">
        <v>5</v>
      </c>
      <c r="P460" s="39">
        <v>5</v>
      </c>
      <c r="Q460" s="39">
        <v>5</v>
      </c>
      <c r="R460" s="39">
        <v>5</v>
      </c>
    </row>
    <row r="461" spans="4:18" ht="45" x14ac:dyDescent="0.2">
      <c r="D461" s="40">
        <v>653</v>
      </c>
      <c r="E461" s="70" t="s">
        <v>445</v>
      </c>
      <c r="F461" s="43">
        <v>702000001</v>
      </c>
      <c r="G461" s="41" t="s">
        <v>142</v>
      </c>
      <c r="H461" s="42">
        <v>1</v>
      </c>
      <c r="I461" s="42">
        <v>4</v>
      </c>
      <c r="J461" s="71" t="s">
        <v>510</v>
      </c>
      <c r="K461" s="41" t="s">
        <v>374</v>
      </c>
      <c r="L461" s="40">
        <v>20150101</v>
      </c>
      <c r="M461" s="39">
        <v>20</v>
      </c>
      <c r="N461" s="39">
        <v>16.957999999999998</v>
      </c>
      <c r="O461" s="39">
        <v>20</v>
      </c>
      <c r="P461" s="39">
        <v>20</v>
      </c>
      <c r="Q461" s="39">
        <v>20</v>
      </c>
      <c r="R461" s="39">
        <v>20</v>
      </c>
    </row>
    <row r="462" spans="4:18" ht="45" x14ac:dyDescent="0.2">
      <c r="D462" s="40">
        <v>653</v>
      </c>
      <c r="E462" s="70" t="s">
        <v>445</v>
      </c>
      <c r="F462" s="43">
        <v>702000001</v>
      </c>
      <c r="G462" s="41" t="s">
        <v>142</v>
      </c>
      <c r="H462" s="42">
        <v>1</v>
      </c>
      <c r="I462" s="42">
        <v>4</v>
      </c>
      <c r="J462" s="99" t="s">
        <v>501</v>
      </c>
      <c r="K462" s="40"/>
      <c r="L462" s="40">
        <v>20070601</v>
      </c>
      <c r="M462" s="39">
        <v>766.6</v>
      </c>
      <c r="N462" s="39">
        <v>741.62300000000005</v>
      </c>
      <c r="O462" s="39">
        <v>766.6</v>
      </c>
      <c r="P462" s="39">
        <v>766.6</v>
      </c>
      <c r="Q462" s="39">
        <v>766.6</v>
      </c>
      <c r="R462" s="39">
        <v>766.6</v>
      </c>
    </row>
    <row r="463" spans="4:18" ht="45" x14ac:dyDescent="0.2">
      <c r="D463" s="40">
        <v>653</v>
      </c>
      <c r="E463" s="70" t="s">
        <v>445</v>
      </c>
      <c r="F463" s="43">
        <v>702000001</v>
      </c>
      <c r="G463" s="41" t="s">
        <v>142</v>
      </c>
      <c r="H463" s="42">
        <v>1</v>
      </c>
      <c r="I463" s="42">
        <v>11</v>
      </c>
      <c r="J463" s="71" t="s">
        <v>510</v>
      </c>
      <c r="K463" s="41" t="s">
        <v>374</v>
      </c>
      <c r="L463" s="40">
        <v>20150101</v>
      </c>
      <c r="M463" s="39">
        <v>150</v>
      </c>
      <c r="N463" s="39">
        <v>0</v>
      </c>
      <c r="O463" s="39">
        <v>150</v>
      </c>
      <c r="P463" s="39">
        <v>150</v>
      </c>
      <c r="Q463" s="39">
        <v>150</v>
      </c>
      <c r="R463" s="39">
        <v>150</v>
      </c>
    </row>
    <row r="464" spans="4:18" ht="45" x14ac:dyDescent="0.2">
      <c r="D464" s="40">
        <v>653</v>
      </c>
      <c r="E464" s="70" t="s">
        <v>445</v>
      </c>
      <c r="F464" s="43">
        <v>702000001</v>
      </c>
      <c r="G464" s="41" t="s">
        <v>142</v>
      </c>
      <c r="H464" s="42">
        <v>1</v>
      </c>
      <c r="I464" s="42">
        <v>13</v>
      </c>
      <c r="J464" s="71" t="s">
        <v>510</v>
      </c>
      <c r="K464" s="41" t="s">
        <v>374</v>
      </c>
      <c r="L464" s="40">
        <v>20150101</v>
      </c>
      <c r="M464" s="39">
        <v>3986.9259999999999</v>
      </c>
      <c r="N464" s="39">
        <v>2465.645</v>
      </c>
      <c r="O464" s="39">
        <v>1943.847</v>
      </c>
      <c r="P464" s="39">
        <v>1673</v>
      </c>
      <c r="Q464" s="39">
        <v>1674</v>
      </c>
      <c r="R464" s="39">
        <v>1663</v>
      </c>
    </row>
    <row r="465" spans="4:18" ht="45" x14ac:dyDescent="0.2">
      <c r="D465" s="40">
        <v>653</v>
      </c>
      <c r="E465" s="70" t="s">
        <v>445</v>
      </c>
      <c r="F465" s="43">
        <v>702000002</v>
      </c>
      <c r="G465" s="41" t="s">
        <v>139</v>
      </c>
      <c r="H465" s="42">
        <v>1</v>
      </c>
      <c r="I465" s="42">
        <v>2</v>
      </c>
      <c r="J465" s="100" t="s">
        <v>501</v>
      </c>
      <c r="K465" s="41" t="s">
        <v>377</v>
      </c>
      <c r="L465" s="40">
        <v>20070601</v>
      </c>
      <c r="M465" s="39">
        <v>1081.9000000000001</v>
      </c>
      <c r="N465" s="39">
        <v>1080.5229999999999</v>
      </c>
      <c r="O465" s="39">
        <v>1076.9000000000001</v>
      </c>
      <c r="P465" s="39">
        <v>1081.9000000000001</v>
      </c>
      <c r="Q465" s="39">
        <v>1081.9000000000001</v>
      </c>
      <c r="R465" s="39">
        <v>1081.9000000000001</v>
      </c>
    </row>
    <row r="466" spans="4:18" ht="45" x14ac:dyDescent="0.2">
      <c r="D466" s="40">
        <v>653</v>
      </c>
      <c r="E466" s="70" t="s">
        <v>445</v>
      </c>
      <c r="F466" s="43">
        <v>702000002</v>
      </c>
      <c r="G466" s="41" t="s">
        <v>139</v>
      </c>
      <c r="H466" s="42">
        <v>1</v>
      </c>
      <c r="I466" s="42">
        <v>4</v>
      </c>
      <c r="J466" s="99" t="s">
        <v>501</v>
      </c>
      <c r="K466" s="41" t="s">
        <v>377</v>
      </c>
      <c r="L466" s="40">
        <v>20070601</v>
      </c>
      <c r="M466" s="39">
        <v>2518.3000000000002</v>
      </c>
      <c r="N466" s="39">
        <v>2483.3069999999998</v>
      </c>
      <c r="O466" s="39">
        <v>2518.3000000000002</v>
      </c>
      <c r="P466" s="39">
        <v>2518.3000000000002</v>
      </c>
      <c r="Q466" s="39">
        <v>2518.3000000000002</v>
      </c>
      <c r="R466" s="39">
        <v>2518.3000000000002</v>
      </c>
    </row>
    <row r="467" spans="4:18" ht="101.25" x14ac:dyDescent="0.2">
      <c r="D467" s="40">
        <v>653</v>
      </c>
      <c r="E467" s="70" t="s">
        <v>445</v>
      </c>
      <c r="F467" s="43">
        <v>702000008</v>
      </c>
      <c r="G467" s="41" t="s">
        <v>131</v>
      </c>
      <c r="H467" s="42">
        <v>1</v>
      </c>
      <c r="I467" s="42">
        <v>13</v>
      </c>
      <c r="J467" s="71" t="s">
        <v>520</v>
      </c>
      <c r="K467" s="41" t="s">
        <v>393</v>
      </c>
      <c r="L467" s="40">
        <v>20121201</v>
      </c>
      <c r="M467" s="39">
        <v>8646.1589999999997</v>
      </c>
      <c r="N467" s="39">
        <v>8415.4120000000003</v>
      </c>
      <c r="O467" s="39">
        <v>8737.7000000000007</v>
      </c>
      <c r="P467" s="39">
        <v>8683.2000000000007</v>
      </c>
      <c r="Q467" s="39">
        <v>8653.2000000000007</v>
      </c>
      <c r="R467" s="39">
        <v>8495.7000000000007</v>
      </c>
    </row>
    <row r="468" spans="4:18" ht="101.25" x14ac:dyDescent="0.2">
      <c r="D468" s="40">
        <v>653</v>
      </c>
      <c r="E468" s="70" t="s">
        <v>445</v>
      </c>
      <c r="F468" s="43">
        <v>702000021</v>
      </c>
      <c r="G468" s="41" t="s">
        <v>285</v>
      </c>
      <c r="H468" s="42">
        <v>1</v>
      </c>
      <c r="I468" s="42">
        <v>2</v>
      </c>
      <c r="J468" s="99" t="s">
        <v>502</v>
      </c>
      <c r="K468" s="41" t="s">
        <v>392</v>
      </c>
      <c r="L468" s="40">
        <v>19930601</v>
      </c>
      <c r="M468" s="39">
        <v>0</v>
      </c>
      <c r="N468" s="39">
        <v>0</v>
      </c>
      <c r="O468" s="39">
        <v>105</v>
      </c>
      <c r="P468" s="39">
        <v>0</v>
      </c>
      <c r="Q468" s="39">
        <v>100</v>
      </c>
      <c r="R468" s="39">
        <v>0</v>
      </c>
    </row>
    <row r="469" spans="4:18" ht="101.25" x14ac:dyDescent="0.2">
      <c r="D469" s="40">
        <v>653</v>
      </c>
      <c r="E469" s="70" t="s">
        <v>445</v>
      </c>
      <c r="F469" s="43">
        <v>702000021</v>
      </c>
      <c r="G469" s="41" t="s">
        <v>285</v>
      </c>
      <c r="H469" s="42">
        <v>1</v>
      </c>
      <c r="I469" s="42">
        <v>4</v>
      </c>
      <c r="J469" s="100" t="s">
        <v>502</v>
      </c>
      <c r="K469" s="41" t="s">
        <v>392</v>
      </c>
      <c r="L469" s="40">
        <v>19930601</v>
      </c>
      <c r="M469" s="39">
        <v>192.99600000000001</v>
      </c>
      <c r="N469" s="39">
        <v>49.290999999999997</v>
      </c>
      <c r="O469" s="39">
        <v>170</v>
      </c>
      <c r="P469" s="39">
        <v>199.9</v>
      </c>
      <c r="Q469" s="39">
        <v>150</v>
      </c>
      <c r="R469" s="39">
        <v>199.9</v>
      </c>
    </row>
    <row r="470" spans="4:18" ht="101.25" x14ac:dyDescent="0.2">
      <c r="D470" s="40">
        <v>653</v>
      </c>
      <c r="E470" s="70" t="s">
        <v>445</v>
      </c>
      <c r="F470" s="43">
        <v>702000021</v>
      </c>
      <c r="G470" s="41" t="s">
        <v>285</v>
      </c>
      <c r="H470" s="42">
        <v>1</v>
      </c>
      <c r="I470" s="42">
        <v>13</v>
      </c>
      <c r="J470" s="100" t="s">
        <v>502</v>
      </c>
      <c r="K470" s="41" t="s">
        <v>392</v>
      </c>
      <c r="L470" s="40">
        <v>19930601</v>
      </c>
      <c r="M470" s="39">
        <v>1146.3</v>
      </c>
      <c r="N470" s="39">
        <v>0</v>
      </c>
      <c r="O470" s="39">
        <v>220</v>
      </c>
      <c r="P470" s="39">
        <v>520</v>
      </c>
      <c r="Q470" s="39">
        <v>220</v>
      </c>
      <c r="R470" s="39">
        <v>520</v>
      </c>
    </row>
    <row r="471" spans="4:18" ht="101.25" x14ac:dyDescent="0.2">
      <c r="D471" s="40">
        <v>653</v>
      </c>
      <c r="E471" s="70" t="s">
        <v>445</v>
      </c>
      <c r="F471" s="43">
        <v>702000021</v>
      </c>
      <c r="G471" s="41" t="s">
        <v>285</v>
      </c>
      <c r="H471" s="42">
        <v>8</v>
      </c>
      <c r="I471" s="42">
        <v>1</v>
      </c>
      <c r="J471" s="100" t="s">
        <v>502</v>
      </c>
      <c r="K471" s="41" t="s">
        <v>392</v>
      </c>
      <c r="L471" s="40">
        <v>19930601</v>
      </c>
      <c r="M471" s="39">
        <v>125.88500000000001</v>
      </c>
      <c r="N471" s="39">
        <v>18.285</v>
      </c>
      <c r="O471" s="39">
        <v>110</v>
      </c>
      <c r="P471" s="39">
        <v>60</v>
      </c>
      <c r="Q471" s="39">
        <v>110</v>
      </c>
      <c r="R471" s="39">
        <v>107.6</v>
      </c>
    </row>
    <row r="472" spans="4:18" ht="101.25" x14ac:dyDescent="0.2">
      <c r="D472" s="40">
        <v>653</v>
      </c>
      <c r="E472" s="70" t="s">
        <v>445</v>
      </c>
      <c r="F472" s="43">
        <v>702000021</v>
      </c>
      <c r="G472" s="41" t="s">
        <v>285</v>
      </c>
      <c r="H472" s="42">
        <v>8</v>
      </c>
      <c r="I472" s="42">
        <v>2</v>
      </c>
      <c r="J472" s="100" t="s">
        <v>502</v>
      </c>
      <c r="K472" s="41" t="s">
        <v>392</v>
      </c>
      <c r="L472" s="40">
        <v>19930601</v>
      </c>
      <c r="M472" s="39">
        <v>42.3</v>
      </c>
      <c r="N472" s="39">
        <v>0</v>
      </c>
      <c r="O472" s="39">
        <v>30</v>
      </c>
      <c r="P472" s="39">
        <v>15</v>
      </c>
      <c r="Q472" s="39">
        <v>30</v>
      </c>
      <c r="R472" s="39">
        <v>42.3</v>
      </c>
    </row>
    <row r="473" spans="4:18" ht="101.25" x14ac:dyDescent="0.2">
      <c r="D473" s="40">
        <v>653</v>
      </c>
      <c r="E473" s="70" t="s">
        <v>445</v>
      </c>
      <c r="F473" s="43">
        <v>702000021</v>
      </c>
      <c r="G473" s="41" t="s">
        <v>285</v>
      </c>
      <c r="H473" s="42">
        <v>11</v>
      </c>
      <c r="I473" s="42">
        <v>1</v>
      </c>
      <c r="J473" s="100" t="s">
        <v>502</v>
      </c>
      <c r="K473" s="41" t="s">
        <v>392</v>
      </c>
      <c r="L473" s="40">
        <v>19930601</v>
      </c>
      <c r="M473" s="39">
        <v>0</v>
      </c>
      <c r="N473" s="39">
        <v>0</v>
      </c>
      <c r="O473" s="39">
        <v>50</v>
      </c>
      <c r="P473" s="39">
        <v>0</v>
      </c>
      <c r="Q473" s="39">
        <v>50</v>
      </c>
      <c r="R473" s="39">
        <v>0</v>
      </c>
    </row>
    <row r="474" spans="4:18" ht="33.75" x14ac:dyDescent="0.2">
      <c r="D474" s="40">
        <v>653</v>
      </c>
      <c r="E474" s="70" t="s">
        <v>445</v>
      </c>
      <c r="F474" s="43">
        <v>702000023</v>
      </c>
      <c r="G474" s="41" t="s">
        <v>391</v>
      </c>
      <c r="H474" s="42">
        <v>10</v>
      </c>
      <c r="I474" s="42">
        <v>1</v>
      </c>
      <c r="J474" s="99" t="s">
        <v>501</v>
      </c>
      <c r="K474" s="41" t="s">
        <v>377</v>
      </c>
      <c r="L474" s="40">
        <v>20070601</v>
      </c>
      <c r="M474" s="39">
        <v>349.4</v>
      </c>
      <c r="N474" s="39">
        <v>349.32</v>
      </c>
      <c r="O474" s="39">
        <v>349.4</v>
      </c>
      <c r="P474" s="39">
        <v>350</v>
      </c>
      <c r="Q474" s="39">
        <v>350</v>
      </c>
      <c r="R474" s="39">
        <v>350</v>
      </c>
    </row>
    <row r="475" spans="4:18" ht="56.25" x14ac:dyDescent="0.2">
      <c r="D475" s="40">
        <v>653</v>
      </c>
      <c r="E475" s="70" t="s">
        <v>445</v>
      </c>
      <c r="F475" s="43">
        <v>702000025</v>
      </c>
      <c r="G475" s="41" t="s">
        <v>117</v>
      </c>
      <c r="H475" s="42">
        <v>1</v>
      </c>
      <c r="I475" s="42">
        <v>13</v>
      </c>
      <c r="J475" s="71" t="s">
        <v>503</v>
      </c>
      <c r="K475" s="40"/>
      <c r="L475" s="40">
        <v>20200402</v>
      </c>
      <c r="M475" s="39">
        <v>276.45</v>
      </c>
      <c r="N475" s="39">
        <v>224.38200000000001</v>
      </c>
      <c r="O475" s="39">
        <v>28.8</v>
      </c>
      <c r="P475" s="39">
        <v>0</v>
      </c>
      <c r="Q475" s="39">
        <v>0</v>
      </c>
      <c r="R475" s="39">
        <v>0</v>
      </c>
    </row>
    <row r="476" spans="4:18" ht="56.25" x14ac:dyDescent="0.2">
      <c r="D476" s="40">
        <v>653</v>
      </c>
      <c r="E476" s="70" t="s">
        <v>445</v>
      </c>
      <c r="F476" s="43">
        <v>702000025</v>
      </c>
      <c r="G476" s="41" t="s">
        <v>117</v>
      </c>
      <c r="H476" s="42">
        <v>5</v>
      </c>
      <c r="I476" s="42">
        <v>1</v>
      </c>
      <c r="J476" s="71" t="s">
        <v>503</v>
      </c>
      <c r="K476" s="40"/>
      <c r="L476" s="40">
        <v>20200402</v>
      </c>
      <c r="M476" s="39">
        <v>87.2</v>
      </c>
      <c r="N476" s="39">
        <v>87.2</v>
      </c>
      <c r="O476" s="39">
        <v>0</v>
      </c>
      <c r="P476" s="39">
        <v>0</v>
      </c>
      <c r="Q476" s="39">
        <v>0</v>
      </c>
      <c r="R476" s="39">
        <v>0</v>
      </c>
    </row>
    <row r="477" spans="4:18" ht="33.75" x14ac:dyDescent="0.2">
      <c r="D477" s="40">
        <v>653</v>
      </c>
      <c r="E477" s="70" t="s">
        <v>445</v>
      </c>
      <c r="F477" s="43">
        <v>704010001</v>
      </c>
      <c r="G477" s="41" t="s">
        <v>110</v>
      </c>
      <c r="H477" s="42">
        <v>3</v>
      </c>
      <c r="I477" s="42">
        <v>4</v>
      </c>
      <c r="J477" s="71" t="s">
        <v>521</v>
      </c>
      <c r="K477" s="41" t="s">
        <v>390</v>
      </c>
      <c r="L477" s="40">
        <v>19980731</v>
      </c>
      <c r="M477" s="39">
        <v>14.89</v>
      </c>
      <c r="N477" s="39">
        <v>14.89</v>
      </c>
      <c r="O477" s="39">
        <v>13.1</v>
      </c>
      <c r="P477" s="39">
        <v>12.8</v>
      </c>
      <c r="Q477" s="39">
        <v>12.8</v>
      </c>
      <c r="R477" s="39">
        <v>12.8</v>
      </c>
    </row>
    <row r="478" spans="4:18" ht="33.75" x14ac:dyDescent="0.2">
      <c r="D478" s="40">
        <v>653</v>
      </c>
      <c r="E478" s="70" t="s">
        <v>445</v>
      </c>
      <c r="F478" s="43">
        <v>704010003</v>
      </c>
      <c r="G478" s="41" t="s">
        <v>279</v>
      </c>
      <c r="H478" s="42">
        <v>2</v>
      </c>
      <c r="I478" s="42">
        <v>3</v>
      </c>
      <c r="J478" s="71" t="s">
        <v>522</v>
      </c>
      <c r="K478" s="41" t="s">
        <v>164</v>
      </c>
      <c r="L478" s="40">
        <v>19980409</v>
      </c>
      <c r="M478" s="39">
        <v>219</v>
      </c>
      <c r="N478" s="39">
        <v>219</v>
      </c>
      <c r="O478" s="39">
        <v>245.4</v>
      </c>
      <c r="P478" s="39">
        <v>245.4</v>
      </c>
      <c r="Q478" s="39">
        <v>260.2</v>
      </c>
      <c r="R478" s="39">
        <v>260.2</v>
      </c>
    </row>
    <row r="479" spans="4:18" ht="123.75" x14ac:dyDescent="0.2">
      <c r="D479" s="40">
        <v>653</v>
      </c>
      <c r="E479" s="70" t="s">
        <v>445</v>
      </c>
      <c r="F479" s="43">
        <v>704010031</v>
      </c>
      <c r="G479" s="41" t="s">
        <v>278</v>
      </c>
      <c r="H479" s="42">
        <v>1</v>
      </c>
      <c r="I479" s="42">
        <v>13</v>
      </c>
      <c r="J479" s="71" t="s">
        <v>482</v>
      </c>
      <c r="K479" s="40"/>
      <c r="L479" s="40">
        <v>20200617</v>
      </c>
      <c r="M479" s="39">
        <v>33.552</v>
      </c>
      <c r="N479" s="39">
        <v>33.552</v>
      </c>
      <c r="O479" s="39">
        <v>0</v>
      </c>
      <c r="P479" s="39">
        <v>0</v>
      </c>
      <c r="Q479" s="39">
        <v>0</v>
      </c>
      <c r="R479" s="39">
        <v>0</v>
      </c>
    </row>
    <row r="480" spans="4:18" ht="45" x14ac:dyDescent="0.2">
      <c r="D480" s="40">
        <v>653</v>
      </c>
      <c r="E480" s="70" t="s">
        <v>445</v>
      </c>
      <c r="F480" s="43">
        <v>704020001</v>
      </c>
      <c r="G480" s="41" t="s">
        <v>93</v>
      </c>
      <c r="H480" s="42">
        <v>3</v>
      </c>
      <c r="I480" s="42">
        <v>4</v>
      </c>
      <c r="J480" s="71" t="s">
        <v>523</v>
      </c>
      <c r="K480" s="41" t="s">
        <v>390</v>
      </c>
      <c r="L480" s="40">
        <v>19971120</v>
      </c>
      <c r="M480" s="39">
        <v>4.0780000000000003</v>
      </c>
      <c r="N480" s="39">
        <v>4.0780000000000003</v>
      </c>
      <c r="O480" s="39">
        <v>4</v>
      </c>
      <c r="P480" s="39">
        <v>4</v>
      </c>
      <c r="Q480" s="39">
        <v>4</v>
      </c>
      <c r="R480" s="39">
        <v>4</v>
      </c>
    </row>
    <row r="481" spans="4:18" ht="247.5" x14ac:dyDescent="0.2">
      <c r="D481" s="40">
        <v>653</v>
      </c>
      <c r="E481" s="70" t="s">
        <v>445</v>
      </c>
      <c r="F481" s="43">
        <v>704020082</v>
      </c>
      <c r="G481" s="41" t="s">
        <v>51</v>
      </c>
      <c r="H481" s="42">
        <v>6</v>
      </c>
      <c r="I481" s="42">
        <v>5</v>
      </c>
      <c r="J481" s="71" t="s">
        <v>524</v>
      </c>
      <c r="K481" s="41" t="s">
        <v>389</v>
      </c>
      <c r="L481" s="40">
        <v>19980624</v>
      </c>
      <c r="M481" s="39">
        <v>0.32400000000000001</v>
      </c>
      <c r="N481" s="39">
        <v>0.32</v>
      </c>
      <c r="O481" s="39">
        <v>0.3</v>
      </c>
      <c r="P481" s="39">
        <v>0.3</v>
      </c>
      <c r="Q481" s="39">
        <v>0.3</v>
      </c>
      <c r="R481" s="39">
        <v>0.3</v>
      </c>
    </row>
    <row r="482" spans="4:18" ht="67.5" x14ac:dyDescent="0.2">
      <c r="D482" s="40">
        <v>653</v>
      </c>
      <c r="E482" s="70" t="s">
        <v>445</v>
      </c>
      <c r="F482" s="43">
        <v>706021001</v>
      </c>
      <c r="G482" s="41" t="s">
        <v>274</v>
      </c>
      <c r="H482" s="42">
        <v>1</v>
      </c>
      <c r="I482" s="42">
        <v>4</v>
      </c>
      <c r="J482" s="71" t="s">
        <v>525</v>
      </c>
      <c r="K482" s="41" t="s">
        <v>328</v>
      </c>
      <c r="L482" s="40">
        <v>20131218</v>
      </c>
      <c r="M482" s="39">
        <v>152.9</v>
      </c>
      <c r="N482" s="39">
        <v>152.9</v>
      </c>
      <c r="O482" s="39">
        <v>152.30000000000001</v>
      </c>
      <c r="P482" s="39">
        <v>0</v>
      </c>
      <c r="Q482" s="39">
        <v>0</v>
      </c>
      <c r="R482" s="39">
        <v>0</v>
      </c>
    </row>
    <row r="483" spans="4:18" ht="56.25" x14ac:dyDescent="0.2">
      <c r="D483" s="40">
        <v>653</v>
      </c>
      <c r="E483" s="70" t="s">
        <v>445</v>
      </c>
      <c r="F483" s="43">
        <v>706021004</v>
      </c>
      <c r="G483" s="41" t="s">
        <v>158</v>
      </c>
      <c r="H483" s="42">
        <v>5</v>
      </c>
      <c r="I483" s="42">
        <v>2</v>
      </c>
      <c r="J483" s="71" t="s">
        <v>525</v>
      </c>
      <c r="K483" s="41" t="s">
        <v>328</v>
      </c>
      <c r="L483" s="40">
        <v>20131218</v>
      </c>
      <c r="M483" s="39">
        <v>6752.2910000000002</v>
      </c>
      <c r="N483" s="39">
        <v>6752.2910000000002</v>
      </c>
      <c r="O483" s="39">
        <v>0</v>
      </c>
      <c r="P483" s="39">
        <v>0</v>
      </c>
      <c r="Q483" s="39">
        <v>0</v>
      </c>
      <c r="R483" s="39">
        <v>2422.1999999999998</v>
      </c>
    </row>
    <row r="484" spans="4:18" ht="101.25" x14ac:dyDescent="0.2">
      <c r="D484" s="40">
        <v>653</v>
      </c>
      <c r="E484" s="70" t="s">
        <v>445</v>
      </c>
      <c r="F484" s="43">
        <v>706021007</v>
      </c>
      <c r="G484" s="41" t="s">
        <v>273</v>
      </c>
      <c r="H484" s="42">
        <v>5</v>
      </c>
      <c r="I484" s="42">
        <v>1</v>
      </c>
      <c r="J484" s="71" t="s">
        <v>525</v>
      </c>
      <c r="K484" s="41" t="s">
        <v>328</v>
      </c>
      <c r="L484" s="40">
        <v>20131218</v>
      </c>
      <c r="M484" s="39">
        <v>4433.7209999999995</v>
      </c>
      <c r="N484" s="39">
        <v>3469.2620000000002</v>
      </c>
      <c r="O484" s="39">
        <v>7116.0649999999996</v>
      </c>
      <c r="P484" s="39">
        <v>0</v>
      </c>
      <c r="Q484" s="39">
        <v>0</v>
      </c>
      <c r="R484" s="39">
        <v>0</v>
      </c>
    </row>
    <row r="485" spans="4:18" ht="270" x14ac:dyDescent="0.2">
      <c r="D485" s="40">
        <v>653</v>
      </c>
      <c r="E485" s="70" t="s">
        <v>445</v>
      </c>
      <c r="F485" s="43">
        <v>706021031</v>
      </c>
      <c r="G485" s="41" t="s">
        <v>330</v>
      </c>
      <c r="H485" s="42">
        <v>4</v>
      </c>
      <c r="I485" s="42">
        <v>12</v>
      </c>
      <c r="J485" s="71" t="s">
        <v>525</v>
      </c>
      <c r="K485" s="41" t="s">
        <v>328</v>
      </c>
      <c r="L485" s="40">
        <v>20131218</v>
      </c>
      <c r="M485" s="39">
        <v>259.11</v>
      </c>
      <c r="N485" s="39">
        <v>0</v>
      </c>
      <c r="O485" s="39">
        <v>2659.11</v>
      </c>
      <c r="P485" s="39">
        <v>0</v>
      </c>
      <c r="Q485" s="39">
        <v>0</v>
      </c>
      <c r="R485" s="39">
        <v>0</v>
      </c>
    </row>
    <row r="486" spans="4:18" ht="270" x14ac:dyDescent="0.2">
      <c r="D486" s="40">
        <v>653</v>
      </c>
      <c r="E486" s="70" t="s">
        <v>445</v>
      </c>
      <c r="F486" s="43">
        <v>706021031</v>
      </c>
      <c r="G486" s="41" t="s">
        <v>330</v>
      </c>
      <c r="H486" s="42">
        <v>5</v>
      </c>
      <c r="I486" s="42">
        <v>2</v>
      </c>
      <c r="J486" s="71" t="s">
        <v>525</v>
      </c>
      <c r="K486" s="41" t="s">
        <v>328</v>
      </c>
      <c r="L486" s="40">
        <v>20131218</v>
      </c>
      <c r="M486" s="39">
        <v>9357.0820000000003</v>
      </c>
      <c r="N486" s="39">
        <v>8758.9330000000009</v>
      </c>
      <c r="O486" s="39">
        <v>17884.112000000001</v>
      </c>
      <c r="P486" s="39">
        <v>3072.5349999999999</v>
      </c>
      <c r="Q486" s="39">
        <v>2996.0630000000001</v>
      </c>
      <c r="R486" s="39">
        <v>0</v>
      </c>
    </row>
    <row r="487" spans="4:18" ht="33.75" x14ac:dyDescent="0.2">
      <c r="D487" s="40">
        <v>653</v>
      </c>
      <c r="E487" s="70" t="s">
        <v>445</v>
      </c>
      <c r="F487" s="43">
        <v>707000000</v>
      </c>
      <c r="G487" s="41" t="s">
        <v>270</v>
      </c>
      <c r="H487" s="42">
        <v>1</v>
      </c>
      <c r="I487" s="42">
        <v>13</v>
      </c>
      <c r="J487" s="71" t="s">
        <v>526</v>
      </c>
      <c r="K487" s="41" t="s">
        <v>388</v>
      </c>
      <c r="L487" s="40">
        <v>19980731</v>
      </c>
      <c r="M487" s="39">
        <v>0</v>
      </c>
      <c r="N487" s="39">
        <v>0</v>
      </c>
      <c r="O487" s="39">
        <v>0</v>
      </c>
      <c r="P487" s="39">
        <v>1135.0150000000001</v>
      </c>
      <c r="Q487" s="39">
        <v>2270.029</v>
      </c>
      <c r="R487" s="39">
        <v>0</v>
      </c>
    </row>
    <row r="488" spans="4:18" ht="67.5" x14ac:dyDescent="0.2">
      <c r="D488" s="40">
        <v>654</v>
      </c>
      <c r="E488" s="70" t="s">
        <v>446</v>
      </c>
      <c r="F488" s="43">
        <v>701010003</v>
      </c>
      <c r="G488" s="41" t="s">
        <v>324</v>
      </c>
      <c r="H488" s="42">
        <v>5</v>
      </c>
      <c r="I488" s="42">
        <v>1</v>
      </c>
      <c r="J488" s="71" t="s">
        <v>527</v>
      </c>
      <c r="K488" s="41" t="s">
        <v>385</v>
      </c>
      <c r="L488" s="40">
        <v>20100126</v>
      </c>
      <c r="M488" s="39">
        <v>2099.12</v>
      </c>
      <c r="N488" s="39">
        <v>1882.847</v>
      </c>
      <c r="O488" s="39">
        <v>2606.89</v>
      </c>
      <c r="P488" s="39">
        <v>2270.4</v>
      </c>
      <c r="Q488" s="39">
        <v>2361.3000000000002</v>
      </c>
      <c r="R488" s="39">
        <v>2361.3000000000002</v>
      </c>
    </row>
    <row r="489" spans="4:18" ht="56.25" x14ac:dyDescent="0.2">
      <c r="D489" s="40">
        <v>654</v>
      </c>
      <c r="E489" s="70" t="s">
        <v>446</v>
      </c>
      <c r="F489" s="43">
        <v>701010005</v>
      </c>
      <c r="G489" s="41" t="s">
        <v>321</v>
      </c>
      <c r="H489" s="42">
        <v>4</v>
      </c>
      <c r="I489" s="42">
        <v>10</v>
      </c>
      <c r="J489" s="71" t="s">
        <v>490</v>
      </c>
      <c r="K489" s="41" t="s">
        <v>134</v>
      </c>
      <c r="L489" s="40">
        <v>20140101</v>
      </c>
      <c r="M489" s="39">
        <v>758.61900000000003</v>
      </c>
      <c r="N489" s="39">
        <v>758.57100000000003</v>
      </c>
      <c r="O489" s="39">
        <v>803.7</v>
      </c>
      <c r="P489" s="39">
        <v>822</v>
      </c>
      <c r="Q489" s="39">
        <v>822</v>
      </c>
      <c r="R489" s="39">
        <v>822</v>
      </c>
    </row>
    <row r="490" spans="4:18" ht="56.25" x14ac:dyDescent="0.2">
      <c r="D490" s="40">
        <v>654</v>
      </c>
      <c r="E490" s="70" t="s">
        <v>446</v>
      </c>
      <c r="F490" s="43">
        <v>701010006</v>
      </c>
      <c r="G490" s="41" t="s">
        <v>319</v>
      </c>
      <c r="H490" s="42">
        <v>8</v>
      </c>
      <c r="I490" s="42">
        <v>1</v>
      </c>
      <c r="J490" s="71" t="s">
        <v>511</v>
      </c>
      <c r="K490" s="41" t="s">
        <v>134</v>
      </c>
      <c r="L490" s="40">
        <v>20140101</v>
      </c>
      <c r="M490" s="39">
        <v>9420.1869999999999</v>
      </c>
      <c r="N490" s="39">
        <v>9184.1139999999996</v>
      </c>
      <c r="O490" s="39">
        <v>9140.2999999999993</v>
      </c>
      <c r="P490" s="39">
        <v>9241.5</v>
      </c>
      <c r="Q490" s="39">
        <v>9305.1</v>
      </c>
      <c r="R490" s="39">
        <v>9305.1</v>
      </c>
    </row>
    <row r="491" spans="4:18" ht="56.25" x14ac:dyDescent="0.2">
      <c r="D491" s="40">
        <v>654</v>
      </c>
      <c r="E491" s="70" t="s">
        <v>446</v>
      </c>
      <c r="F491" s="43">
        <v>701010006</v>
      </c>
      <c r="G491" s="41" t="s">
        <v>319</v>
      </c>
      <c r="H491" s="42">
        <v>8</v>
      </c>
      <c r="I491" s="42">
        <v>2</v>
      </c>
      <c r="J491" s="71" t="s">
        <v>511</v>
      </c>
      <c r="K491" s="41" t="s">
        <v>134</v>
      </c>
      <c r="L491" s="40">
        <v>20140101</v>
      </c>
      <c r="M491" s="39">
        <v>924.54600000000005</v>
      </c>
      <c r="N491" s="39">
        <v>924.54600000000005</v>
      </c>
      <c r="O491" s="39">
        <v>843.4</v>
      </c>
      <c r="P491" s="39">
        <v>843.4</v>
      </c>
      <c r="Q491" s="39">
        <v>843.4</v>
      </c>
      <c r="R491" s="39">
        <v>843.4</v>
      </c>
    </row>
    <row r="492" spans="4:18" ht="56.25" x14ac:dyDescent="0.2">
      <c r="D492" s="40">
        <v>654</v>
      </c>
      <c r="E492" s="70" t="s">
        <v>446</v>
      </c>
      <c r="F492" s="43">
        <v>701010007</v>
      </c>
      <c r="G492" s="41" t="s">
        <v>316</v>
      </c>
      <c r="H492" s="42">
        <v>11</v>
      </c>
      <c r="I492" s="42">
        <v>1</v>
      </c>
      <c r="J492" s="71" t="s">
        <v>528</v>
      </c>
      <c r="K492" s="41" t="s">
        <v>322</v>
      </c>
      <c r="L492" s="40">
        <v>20140101</v>
      </c>
      <c r="M492" s="39">
        <v>2040.2</v>
      </c>
      <c r="N492" s="39">
        <v>1952.691</v>
      </c>
      <c r="O492" s="39">
        <v>307.89999999999998</v>
      </c>
      <c r="P492" s="39">
        <v>307.89999999999998</v>
      </c>
      <c r="Q492" s="39">
        <v>307.89999999999998</v>
      </c>
      <c r="R492" s="39">
        <v>307.89999999999998</v>
      </c>
    </row>
    <row r="493" spans="4:18" ht="78.75" x14ac:dyDescent="0.2">
      <c r="D493" s="40">
        <v>654</v>
      </c>
      <c r="E493" s="70" t="s">
        <v>446</v>
      </c>
      <c r="F493" s="43">
        <v>701010011</v>
      </c>
      <c r="G493" s="41" t="s">
        <v>313</v>
      </c>
      <c r="H493" s="42">
        <v>5</v>
      </c>
      <c r="I493" s="42">
        <v>3</v>
      </c>
      <c r="J493" s="71" t="s">
        <v>529</v>
      </c>
      <c r="K493" s="41" t="s">
        <v>387</v>
      </c>
      <c r="L493" s="40">
        <v>20140101</v>
      </c>
      <c r="M493" s="39">
        <v>300</v>
      </c>
      <c r="N493" s="39">
        <v>300</v>
      </c>
      <c r="O493" s="39">
        <v>0</v>
      </c>
      <c r="P493" s="39">
        <v>0</v>
      </c>
      <c r="Q493" s="39">
        <v>0</v>
      </c>
      <c r="R493" s="39">
        <v>0</v>
      </c>
    </row>
    <row r="494" spans="4:18" ht="78.75" x14ac:dyDescent="0.2">
      <c r="D494" s="40">
        <v>654</v>
      </c>
      <c r="E494" s="70" t="s">
        <v>446</v>
      </c>
      <c r="F494" s="43">
        <v>701010011</v>
      </c>
      <c r="G494" s="41" t="s">
        <v>313</v>
      </c>
      <c r="H494" s="42">
        <v>5</v>
      </c>
      <c r="I494" s="42">
        <v>3</v>
      </c>
      <c r="J494" s="71" t="s">
        <v>529</v>
      </c>
      <c r="K494" s="41" t="s">
        <v>387</v>
      </c>
      <c r="L494" s="40">
        <v>20140101</v>
      </c>
      <c r="M494" s="39">
        <v>1391.8989999999999</v>
      </c>
      <c r="N494" s="39">
        <v>847.16200000000003</v>
      </c>
      <c r="O494" s="39">
        <v>1675</v>
      </c>
      <c r="P494" s="39">
        <v>950</v>
      </c>
      <c r="Q494" s="39">
        <v>750</v>
      </c>
      <c r="R494" s="39">
        <v>750</v>
      </c>
    </row>
    <row r="495" spans="4:18" ht="67.5" x14ac:dyDescent="0.2">
      <c r="D495" s="40">
        <v>654</v>
      </c>
      <c r="E495" s="70" t="s">
        <v>446</v>
      </c>
      <c r="F495" s="43">
        <v>701010018</v>
      </c>
      <c r="G495" s="41" t="s">
        <v>309</v>
      </c>
      <c r="H495" s="42">
        <v>3</v>
      </c>
      <c r="I495" s="42">
        <v>14</v>
      </c>
      <c r="J495" s="71" t="s">
        <v>530</v>
      </c>
      <c r="K495" s="41" t="s">
        <v>385</v>
      </c>
      <c r="L495" s="40">
        <v>20140101</v>
      </c>
      <c r="M495" s="39">
        <v>15</v>
      </c>
      <c r="N495" s="39">
        <v>15</v>
      </c>
      <c r="O495" s="39">
        <v>15</v>
      </c>
      <c r="P495" s="39">
        <v>15</v>
      </c>
      <c r="Q495" s="39">
        <v>15</v>
      </c>
      <c r="R495" s="39">
        <v>15</v>
      </c>
    </row>
    <row r="496" spans="4:18" ht="67.5" x14ac:dyDescent="0.2">
      <c r="D496" s="40">
        <v>654</v>
      </c>
      <c r="E496" s="70" t="s">
        <v>446</v>
      </c>
      <c r="F496" s="43">
        <v>701010018</v>
      </c>
      <c r="G496" s="41" t="s">
        <v>309</v>
      </c>
      <c r="H496" s="42">
        <v>3</v>
      </c>
      <c r="I496" s="42">
        <v>14</v>
      </c>
      <c r="J496" s="71" t="s">
        <v>530</v>
      </c>
      <c r="K496" s="41" t="s">
        <v>385</v>
      </c>
      <c r="L496" s="40">
        <v>20140101</v>
      </c>
      <c r="M496" s="39">
        <v>20</v>
      </c>
      <c r="N496" s="39">
        <v>15</v>
      </c>
      <c r="O496" s="39">
        <v>20</v>
      </c>
      <c r="P496" s="39">
        <v>20</v>
      </c>
      <c r="Q496" s="39">
        <v>20</v>
      </c>
      <c r="R496" s="39">
        <v>20</v>
      </c>
    </row>
    <row r="497" spans="4:18" ht="157.5" x14ac:dyDescent="0.2">
      <c r="D497" s="40">
        <v>654</v>
      </c>
      <c r="E497" s="70" t="s">
        <v>446</v>
      </c>
      <c r="F497" s="43">
        <v>701020003</v>
      </c>
      <c r="G497" s="41" t="s">
        <v>303</v>
      </c>
      <c r="H497" s="42">
        <v>4</v>
      </c>
      <c r="I497" s="42">
        <v>9</v>
      </c>
      <c r="J497" s="71" t="s">
        <v>519</v>
      </c>
      <c r="K497" s="41" t="s">
        <v>134</v>
      </c>
      <c r="L497" s="40">
        <v>20190101</v>
      </c>
      <c r="M497" s="39">
        <v>3785.9490000000001</v>
      </c>
      <c r="N497" s="39">
        <v>3785.9490000000001</v>
      </c>
      <c r="O497" s="39">
        <v>7259.174</v>
      </c>
      <c r="P497" s="39">
        <v>3776.2890000000002</v>
      </c>
      <c r="Q497" s="39">
        <v>3965.1</v>
      </c>
      <c r="R497" s="39">
        <v>3965.1</v>
      </c>
    </row>
    <row r="498" spans="4:18" ht="101.25" x14ac:dyDescent="0.2">
      <c r="D498" s="40">
        <v>654</v>
      </c>
      <c r="E498" s="70" t="s">
        <v>446</v>
      </c>
      <c r="F498" s="43">
        <v>701020004</v>
      </c>
      <c r="G498" s="41" t="s">
        <v>386</v>
      </c>
      <c r="H498" s="42">
        <v>5</v>
      </c>
      <c r="I498" s="42">
        <v>1</v>
      </c>
      <c r="J498" s="71" t="s">
        <v>529</v>
      </c>
      <c r="K498" s="41" t="s">
        <v>385</v>
      </c>
      <c r="L498" s="40">
        <v>20140101</v>
      </c>
      <c r="M498" s="39">
        <v>0</v>
      </c>
      <c r="N498" s="39">
        <v>0</v>
      </c>
      <c r="O498" s="39">
        <v>1100</v>
      </c>
      <c r="P498" s="39">
        <v>0</v>
      </c>
      <c r="Q498" s="39">
        <v>0</v>
      </c>
      <c r="R498" s="39">
        <v>0</v>
      </c>
    </row>
    <row r="499" spans="4:18" ht="45" x14ac:dyDescent="0.2">
      <c r="D499" s="40">
        <v>654</v>
      </c>
      <c r="E499" s="70" t="s">
        <v>446</v>
      </c>
      <c r="F499" s="43">
        <v>701020012</v>
      </c>
      <c r="G499" s="41" t="s">
        <v>300</v>
      </c>
      <c r="H499" s="42">
        <v>3</v>
      </c>
      <c r="I499" s="42">
        <v>9</v>
      </c>
      <c r="J499" s="71" t="s">
        <v>489</v>
      </c>
      <c r="K499" s="41" t="s">
        <v>384</v>
      </c>
      <c r="L499" s="40">
        <v>20190101</v>
      </c>
      <c r="M499" s="39">
        <v>455.02100000000002</v>
      </c>
      <c r="N499" s="39">
        <v>455.02100000000002</v>
      </c>
      <c r="O499" s="39">
        <v>0</v>
      </c>
      <c r="P499" s="39">
        <v>0</v>
      </c>
      <c r="Q499" s="39">
        <v>0</v>
      </c>
      <c r="R499" s="39">
        <v>0</v>
      </c>
    </row>
    <row r="500" spans="4:18" ht="45" x14ac:dyDescent="0.2">
      <c r="D500" s="40">
        <v>654</v>
      </c>
      <c r="E500" s="70" t="s">
        <v>446</v>
      </c>
      <c r="F500" s="43">
        <v>701020012</v>
      </c>
      <c r="G500" s="41" t="s">
        <v>300</v>
      </c>
      <c r="H500" s="42">
        <v>3</v>
      </c>
      <c r="I500" s="42">
        <v>10</v>
      </c>
      <c r="J500" s="71" t="s">
        <v>489</v>
      </c>
      <c r="K500" s="41" t="s">
        <v>384</v>
      </c>
      <c r="L500" s="40">
        <v>20190101</v>
      </c>
      <c r="M500" s="39">
        <v>0</v>
      </c>
      <c r="N500" s="39">
        <v>0</v>
      </c>
      <c r="O500" s="39">
        <v>86.31</v>
      </c>
      <c r="P500" s="39">
        <v>540</v>
      </c>
      <c r="Q500" s="39">
        <v>411.2</v>
      </c>
      <c r="R500" s="39">
        <v>411.2</v>
      </c>
    </row>
    <row r="501" spans="4:18" ht="45" x14ac:dyDescent="0.2">
      <c r="D501" s="40">
        <v>654</v>
      </c>
      <c r="E501" s="70" t="s">
        <v>446</v>
      </c>
      <c r="F501" s="43">
        <v>702000001</v>
      </c>
      <c r="G501" s="41" t="s">
        <v>142</v>
      </c>
      <c r="H501" s="42">
        <v>1</v>
      </c>
      <c r="I501" s="42">
        <v>2</v>
      </c>
      <c r="J501" s="99" t="s">
        <v>501</v>
      </c>
      <c r="K501" s="40"/>
      <c r="L501" s="40">
        <v>20070601</v>
      </c>
      <c r="M501" s="39">
        <v>326.661</v>
      </c>
      <c r="N501" s="39">
        <v>224.267</v>
      </c>
      <c r="O501" s="39">
        <v>326.661</v>
      </c>
      <c r="P501" s="39">
        <v>326.661</v>
      </c>
      <c r="Q501" s="39">
        <v>326.661</v>
      </c>
      <c r="R501" s="39">
        <v>326.661</v>
      </c>
    </row>
    <row r="502" spans="4:18" ht="67.5" x14ac:dyDescent="0.2">
      <c r="D502" s="40">
        <v>654</v>
      </c>
      <c r="E502" s="70" t="s">
        <v>446</v>
      </c>
      <c r="F502" s="43">
        <v>702000001</v>
      </c>
      <c r="G502" s="41" t="s">
        <v>142</v>
      </c>
      <c r="H502" s="42">
        <v>1</v>
      </c>
      <c r="I502" s="42">
        <v>4</v>
      </c>
      <c r="J502" s="71" t="s">
        <v>532</v>
      </c>
      <c r="K502" s="41" t="s">
        <v>322</v>
      </c>
      <c r="L502" s="40">
        <v>20110101</v>
      </c>
      <c r="M502" s="39">
        <v>45.615000000000002</v>
      </c>
      <c r="N502" s="39">
        <v>44.348999999999997</v>
      </c>
      <c r="O502" s="39">
        <v>10</v>
      </c>
      <c r="P502" s="39">
        <v>25</v>
      </c>
      <c r="Q502" s="39">
        <v>15</v>
      </c>
      <c r="R502" s="39">
        <v>15</v>
      </c>
    </row>
    <row r="503" spans="4:18" ht="45" x14ac:dyDescent="0.2">
      <c r="D503" s="40">
        <v>654</v>
      </c>
      <c r="E503" s="70" t="s">
        <v>446</v>
      </c>
      <c r="F503" s="43">
        <v>702000001</v>
      </c>
      <c r="G503" s="41" t="s">
        <v>142</v>
      </c>
      <c r="H503" s="42">
        <v>1</v>
      </c>
      <c r="I503" s="42">
        <v>4</v>
      </c>
      <c r="J503" s="99" t="s">
        <v>501</v>
      </c>
      <c r="K503" s="40"/>
      <c r="L503" s="40">
        <v>20070601</v>
      </c>
      <c r="M503" s="39">
        <v>1353.212</v>
      </c>
      <c r="N503" s="39">
        <v>1182.9949999999999</v>
      </c>
      <c r="O503" s="39">
        <v>1186.2940000000001</v>
      </c>
      <c r="P503" s="39">
        <v>1090.723</v>
      </c>
      <c r="Q503" s="39">
        <v>1090.723</v>
      </c>
      <c r="R503" s="39">
        <v>1090.723</v>
      </c>
    </row>
    <row r="504" spans="4:18" ht="45" x14ac:dyDescent="0.2">
      <c r="D504" s="40">
        <v>654</v>
      </c>
      <c r="E504" s="70" t="s">
        <v>446</v>
      </c>
      <c r="F504" s="43">
        <v>702000001</v>
      </c>
      <c r="G504" s="41" t="s">
        <v>142</v>
      </c>
      <c r="H504" s="42">
        <v>1</v>
      </c>
      <c r="I504" s="42">
        <v>11</v>
      </c>
      <c r="J504" s="71" t="s">
        <v>510</v>
      </c>
      <c r="K504" s="41" t="s">
        <v>374</v>
      </c>
      <c r="L504" s="40">
        <v>20070720</v>
      </c>
      <c r="M504" s="39">
        <v>80</v>
      </c>
      <c r="N504" s="39">
        <v>0</v>
      </c>
      <c r="O504" s="39">
        <v>80</v>
      </c>
      <c r="P504" s="39">
        <v>80</v>
      </c>
      <c r="Q504" s="39">
        <v>80</v>
      </c>
      <c r="R504" s="39">
        <v>80</v>
      </c>
    </row>
    <row r="505" spans="4:18" ht="67.5" x14ac:dyDescent="0.2">
      <c r="D505" s="40">
        <v>654</v>
      </c>
      <c r="E505" s="70" t="s">
        <v>446</v>
      </c>
      <c r="F505" s="43">
        <v>702000001</v>
      </c>
      <c r="G505" s="41" t="s">
        <v>142</v>
      </c>
      <c r="H505" s="42">
        <v>10</v>
      </c>
      <c r="I505" s="42">
        <v>1</v>
      </c>
      <c r="J505" s="71" t="s">
        <v>532</v>
      </c>
      <c r="K505" s="41" t="s">
        <v>322</v>
      </c>
      <c r="L505" s="40">
        <v>20110101</v>
      </c>
      <c r="M505" s="39">
        <v>258.39600000000002</v>
      </c>
      <c r="N505" s="39">
        <v>258.39600000000002</v>
      </c>
      <c r="O505" s="39">
        <v>678</v>
      </c>
      <c r="P505" s="39">
        <v>378</v>
      </c>
      <c r="Q505" s="39">
        <v>378</v>
      </c>
      <c r="R505" s="39">
        <v>378</v>
      </c>
    </row>
    <row r="506" spans="4:18" ht="78.75" x14ac:dyDescent="0.2">
      <c r="D506" s="40">
        <v>654</v>
      </c>
      <c r="E506" s="70" t="s">
        <v>446</v>
      </c>
      <c r="F506" s="43">
        <v>702000002</v>
      </c>
      <c r="G506" s="41" t="s">
        <v>139</v>
      </c>
      <c r="H506" s="42">
        <v>1</v>
      </c>
      <c r="I506" s="42">
        <v>2</v>
      </c>
      <c r="J506" s="71" t="s">
        <v>533</v>
      </c>
      <c r="K506" s="41" t="s">
        <v>322</v>
      </c>
      <c r="L506" s="40">
        <v>20190828</v>
      </c>
      <c r="M506" s="39">
        <v>1091.6579999999999</v>
      </c>
      <c r="N506" s="39">
        <v>745.25099999999998</v>
      </c>
      <c r="O506" s="39">
        <v>1081.6579999999999</v>
      </c>
      <c r="P506" s="39">
        <v>1091.6579999999999</v>
      </c>
      <c r="Q506" s="39">
        <v>1091.6579999999999</v>
      </c>
      <c r="R506" s="39">
        <v>1091.6579999999999</v>
      </c>
    </row>
    <row r="507" spans="4:18" ht="78.75" x14ac:dyDescent="0.2">
      <c r="D507" s="40">
        <v>654</v>
      </c>
      <c r="E507" s="70" t="s">
        <v>446</v>
      </c>
      <c r="F507" s="43">
        <v>702000002</v>
      </c>
      <c r="G507" s="41" t="s">
        <v>139</v>
      </c>
      <c r="H507" s="42">
        <v>1</v>
      </c>
      <c r="I507" s="42">
        <v>4</v>
      </c>
      <c r="J507" s="71" t="s">
        <v>533</v>
      </c>
      <c r="K507" s="41" t="s">
        <v>322</v>
      </c>
      <c r="L507" s="40">
        <v>20190828</v>
      </c>
      <c r="M507" s="39">
        <v>3187.89</v>
      </c>
      <c r="N507" s="39">
        <v>3183.971</v>
      </c>
      <c r="O507" s="39">
        <v>3168.8679999999999</v>
      </c>
      <c r="P507" s="39">
        <v>3168.8679999999999</v>
      </c>
      <c r="Q507" s="39">
        <v>3168.8679999999999</v>
      </c>
      <c r="R507" s="39">
        <v>3168.8679999999999</v>
      </c>
    </row>
    <row r="508" spans="4:18" ht="101.25" x14ac:dyDescent="0.2">
      <c r="D508" s="40">
        <v>654</v>
      </c>
      <c r="E508" s="70" t="s">
        <v>446</v>
      </c>
      <c r="F508" s="43">
        <v>702000008</v>
      </c>
      <c r="G508" s="41" t="s">
        <v>131</v>
      </c>
      <c r="H508" s="42">
        <v>1</v>
      </c>
      <c r="I508" s="42">
        <v>13</v>
      </c>
      <c r="J508" s="71" t="s">
        <v>534</v>
      </c>
      <c r="K508" s="41" t="s">
        <v>322</v>
      </c>
      <c r="L508" s="40">
        <v>20070720</v>
      </c>
      <c r="M508" s="39">
        <v>5566.38</v>
      </c>
      <c r="N508" s="39">
        <v>4873.0870000000004</v>
      </c>
      <c r="O508" s="39">
        <v>7188.1549999999997</v>
      </c>
      <c r="P508" s="39">
        <v>6954.2</v>
      </c>
      <c r="Q508" s="39">
        <v>7002.3</v>
      </c>
      <c r="R508" s="39">
        <v>7002.3</v>
      </c>
    </row>
    <row r="509" spans="4:18" ht="101.25" x14ac:dyDescent="0.2">
      <c r="D509" s="40">
        <v>654</v>
      </c>
      <c r="E509" s="70" t="s">
        <v>446</v>
      </c>
      <c r="F509" s="43">
        <v>702000008</v>
      </c>
      <c r="G509" s="41" t="s">
        <v>131</v>
      </c>
      <c r="H509" s="42">
        <v>4</v>
      </c>
      <c r="I509" s="42">
        <v>1</v>
      </c>
      <c r="J509" s="71" t="s">
        <v>534</v>
      </c>
      <c r="K509" s="41" t="s">
        <v>322</v>
      </c>
      <c r="L509" s="40">
        <v>20070720</v>
      </c>
      <c r="M509" s="39">
        <v>15.254</v>
      </c>
      <c r="N509" s="39">
        <v>15.254</v>
      </c>
      <c r="O509" s="39">
        <v>0</v>
      </c>
      <c r="P509" s="39">
        <v>0</v>
      </c>
      <c r="Q509" s="39">
        <v>0</v>
      </c>
      <c r="R509" s="39">
        <v>0</v>
      </c>
    </row>
    <row r="510" spans="4:18" ht="101.25" x14ac:dyDescent="0.2">
      <c r="D510" s="40">
        <v>654</v>
      </c>
      <c r="E510" s="70" t="s">
        <v>446</v>
      </c>
      <c r="F510" s="43">
        <v>702000008</v>
      </c>
      <c r="G510" s="41" t="s">
        <v>131</v>
      </c>
      <c r="H510" s="42">
        <v>4</v>
      </c>
      <c r="I510" s="42">
        <v>1</v>
      </c>
      <c r="J510" s="71" t="s">
        <v>534</v>
      </c>
      <c r="K510" s="41" t="s">
        <v>322</v>
      </c>
      <c r="L510" s="40">
        <v>20070720</v>
      </c>
      <c r="M510" s="39">
        <v>34.744999999999997</v>
      </c>
      <c r="N510" s="39">
        <v>23.837</v>
      </c>
      <c r="O510" s="39">
        <v>0</v>
      </c>
      <c r="P510" s="39">
        <v>0</v>
      </c>
      <c r="Q510" s="39">
        <v>0</v>
      </c>
      <c r="R510" s="39">
        <v>0</v>
      </c>
    </row>
    <row r="511" spans="4:18" ht="101.25" x14ac:dyDescent="0.2">
      <c r="D511" s="40">
        <v>654</v>
      </c>
      <c r="E511" s="70" t="s">
        <v>446</v>
      </c>
      <c r="F511" s="43">
        <v>702000021</v>
      </c>
      <c r="G511" s="41" t="s">
        <v>285</v>
      </c>
      <c r="H511" s="42">
        <v>1</v>
      </c>
      <c r="I511" s="42">
        <v>4</v>
      </c>
      <c r="J511" s="71" t="s">
        <v>535</v>
      </c>
      <c r="K511" s="41" t="s">
        <v>383</v>
      </c>
      <c r="L511" s="40">
        <v>19930601</v>
      </c>
      <c r="M511" s="39">
        <v>0</v>
      </c>
      <c r="N511" s="39">
        <v>0</v>
      </c>
      <c r="O511" s="39">
        <v>89</v>
      </c>
      <c r="P511" s="39">
        <v>79</v>
      </c>
      <c r="Q511" s="39">
        <v>79</v>
      </c>
      <c r="R511" s="39">
        <v>79</v>
      </c>
    </row>
    <row r="512" spans="4:18" ht="101.25" x14ac:dyDescent="0.2">
      <c r="D512" s="40">
        <v>654</v>
      </c>
      <c r="E512" s="70" t="s">
        <v>446</v>
      </c>
      <c r="F512" s="43">
        <v>702000021</v>
      </c>
      <c r="G512" s="41" t="s">
        <v>285</v>
      </c>
      <c r="H512" s="42">
        <v>1</v>
      </c>
      <c r="I512" s="42">
        <v>13</v>
      </c>
      <c r="J512" s="99" t="s">
        <v>502</v>
      </c>
      <c r="K512" s="41" t="s">
        <v>383</v>
      </c>
      <c r="L512" s="40">
        <v>19930601</v>
      </c>
      <c r="M512" s="39">
        <v>100</v>
      </c>
      <c r="N512" s="39">
        <v>0</v>
      </c>
      <c r="O512" s="39">
        <v>63.9</v>
      </c>
      <c r="P512" s="39">
        <v>60</v>
      </c>
      <c r="Q512" s="39">
        <v>60</v>
      </c>
      <c r="R512" s="39">
        <v>60</v>
      </c>
    </row>
    <row r="513" spans="4:18" ht="101.25" x14ac:dyDescent="0.2">
      <c r="D513" s="40">
        <v>654</v>
      </c>
      <c r="E513" s="70" t="s">
        <v>446</v>
      </c>
      <c r="F513" s="43">
        <v>702000021</v>
      </c>
      <c r="G513" s="41" t="s">
        <v>285</v>
      </c>
      <c r="H513" s="42">
        <v>8</v>
      </c>
      <c r="I513" s="42">
        <v>1</v>
      </c>
      <c r="J513" s="99" t="s">
        <v>502</v>
      </c>
      <c r="K513" s="41" t="s">
        <v>383</v>
      </c>
      <c r="L513" s="40">
        <v>19930601</v>
      </c>
      <c r="M513" s="39">
        <v>0</v>
      </c>
      <c r="N513" s="39">
        <v>0</v>
      </c>
      <c r="O513" s="39">
        <v>25</v>
      </c>
      <c r="P513" s="39">
        <v>25</v>
      </c>
      <c r="Q513" s="39">
        <v>25</v>
      </c>
      <c r="R513" s="39">
        <v>25</v>
      </c>
    </row>
    <row r="514" spans="4:18" ht="101.25" x14ac:dyDescent="0.2">
      <c r="D514" s="40">
        <v>654</v>
      </c>
      <c r="E514" s="70" t="s">
        <v>446</v>
      </c>
      <c r="F514" s="43">
        <v>702000021</v>
      </c>
      <c r="G514" s="41" t="s">
        <v>285</v>
      </c>
      <c r="H514" s="42">
        <v>8</v>
      </c>
      <c r="I514" s="42">
        <v>2</v>
      </c>
      <c r="J514" s="99" t="s">
        <v>502</v>
      </c>
      <c r="K514" s="41" t="s">
        <v>383</v>
      </c>
      <c r="L514" s="40">
        <v>19930601</v>
      </c>
      <c r="M514" s="39">
        <v>0</v>
      </c>
      <c r="N514" s="39">
        <v>0</v>
      </c>
      <c r="O514" s="39">
        <v>10</v>
      </c>
      <c r="P514" s="39">
        <v>10</v>
      </c>
      <c r="Q514" s="39">
        <v>10</v>
      </c>
      <c r="R514" s="39">
        <v>10</v>
      </c>
    </row>
    <row r="515" spans="4:18" ht="101.25" x14ac:dyDescent="0.2">
      <c r="D515" s="40">
        <v>654</v>
      </c>
      <c r="E515" s="70" t="s">
        <v>446</v>
      </c>
      <c r="F515" s="43">
        <v>702000021</v>
      </c>
      <c r="G515" s="41" t="s">
        <v>285</v>
      </c>
      <c r="H515" s="42">
        <v>11</v>
      </c>
      <c r="I515" s="42">
        <v>1</v>
      </c>
      <c r="J515" s="99" t="s">
        <v>502</v>
      </c>
      <c r="K515" s="41" t="s">
        <v>383</v>
      </c>
      <c r="L515" s="40">
        <v>19930601</v>
      </c>
      <c r="M515" s="39">
        <v>10</v>
      </c>
      <c r="N515" s="39">
        <v>0</v>
      </c>
      <c r="O515" s="39">
        <v>0</v>
      </c>
      <c r="P515" s="39">
        <v>0</v>
      </c>
      <c r="Q515" s="39">
        <v>0</v>
      </c>
      <c r="R515" s="39">
        <v>0</v>
      </c>
    </row>
    <row r="516" spans="4:18" ht="56.25" x14ac:dyDescent="0.2">
      <c r="D516" s="40">
        <v>654</v>
      </c>
      <c r="E516" s="70" t="s">
        <v>446</v>
      </c>
      <c r="F516" s="43">
        <v>702000025</v>
      </c>
      <c r="G516" s="41" t="s">
        <v>117</v>
      </c>
      <c r="H516" s="42">
        <v>1</v>
      </c>
      <c r="I516" s="42">
        <v>13</v>
      </c>
      <c r="J516" s="71" t="s">
        <v>536</v>
      </c>
      <c r="K516" s="40"/>
      <c r="L516" s="40">
        <v>20200402</v>
      </c>
      <c r="M516" s="39">
        <v>88.7</v>
      </c>
      <c r="N516" s="39">
        <v>88.7</v>
      </c>
      <c r="O516" s="39">
        <v>0</v>
      </c>
      <c r="P516" s="39">
        <v>0</v>
      </c>
      <c r="Q516" s="39">
        <v>0</v>
      </c>
      <c r="R516" s="39">
        <v>0</v>
      </c>
    </row>
    <row r="517" spans="4:18" ht="56.25" x14ac:dyDescent="0.2">
      <c r="D517" s="40">
        <v>654</v>
      </c>
      <c r="E517" s="70" t="s">
        <v>446</v>
      </c>
      <c r="F517" s="43">
        <v>702000025</v>
      </c>
      <c r="G517" s="41" t="s">
        <v>117</v>
      </c>
      <c r="H517" s="42">
        <v>3</v>
      </c>
      <c r="I517" s="42">
        <v>9</v>
      </c>
      <c r="J517" s="71" t="s">
        <v>536</v>
      </c>
      <c r="K517" s="40"/>
      <c r="L517" s="40">
        <v>20200402</v>
      </c>
      <c r="M517" s="39">
        <v>495.34199999999998</v>
      </c>
      <c r="N517" s="39">
        <v>495.34199999999998</v>
      </c>
      <c r="O517" s="39">
        <v>0</v>
      </c>
      <c r="P517" s="39">
        <v>0</v>
      </c>
      <c r="Q517" s="39">
        <v>0</v>
      </c>
      <c r="R517" s="39">
        <v>0</v>
      </c>
    </row>
    <row r="518" spans="4:18" ht="56.25" x14ac:dyDescent="0.2">
      <c r="D518" s="40">
        <v>654</v>
      </c>
      <c r="E518" s="70" t="s">
        <v>446</v>
      </c>
      <c r="F518" s="43">
        <v>702000025</v>
      </c>
      <c r="G518" s="41" t="s">
        <v>117</v>
      </c>
      <c r="H518" s="42">
        <v>3</v>
      </c>
      <c r="I518" s="42">
        <v>10</v>
      </c>
      <c r="J518" s="71" t="s">
        <v>536</v>
      </c>
      <c r="K518" s="40"/>
      <c r="L518" s="40">
        <v>20200402</v>
      </c>
      <c r="M518" s="39">
        <v>0</v>
      </c>
      <c r="N518" s="39">
        <v>0</v>
      </c>
      <c r="O518" s="39">
        <v>34.299999999999997</v>
      </c>
      <c r="P518" s="39">
        <v>0</v>
      </c>
      <c r="Q518" s="39">
        <v>0</v>
      </c>
      <c r="R518" s="39">
        <v>0</v>
      </c>
    </row>
    <row r="519" spans="4:18" ht="56.25" x14ac:dyDescent="0.2">
      <c r="D519" s="40">
        <v>654</v>
      </c>
      <c r="E519" s="70" t="s">
        <v>446</v>
      </c>
      <c r="F519" s="43">
        <v>702000025</v>
      </c>
      <c r="G519" s="41" t="s">
        <v>117</v>
      </c>
      <c r="H519" s="42">
        <v>4</v>
      </c>
      <c r="I519" s="42">
        <v>1</v>
      </c>
      <c r="J519" s="71" t="s">
        <v>536</v>
      </c>
      <c r="K519" s="40"/>
      <c r="L519" s="40">
        <v>20200402</v>
      </c>
      <c r="M519" s="39">
        <v>23.780999999999999</v>
      </c>
      <c r="N519" s="39">
        <v>23.780999999999999</v>
      </c>
      <c r="O519" s="39">
        <v>0</v>
      </c>
      <c r="P519" s="39">
        <v>0</v>
      </c>
      <c r="Q519" s="39">
        <v>0</v>
      </c>
      <c r="R519" s="39">
        <v>0</v>
      </c>
    </row>
    <row r="520" spans="4:18" ht="56.25" x14ac:dyDescent="0.2">
      <c r="D520" s="40">
        <v>654</v>
      </c>
      <c r="E520" s="70" t="s">
        <v>446</v>
      </c>
      <c r="F520" s="43">
        <v>702000025</v>
      </c>
      <c r="G520" s="41" t="s">
        <v>117</v>
      </c>
      <c r="H520" s="42">
        <v>5</v>
      </c>
      <c r="I520" s="42">
        <v>1</v>
      </c>
      <c r="J520" s="71" t="s">
        <v>536</v>
      </c>
      <c r="K520" s="40"/>
      <c r="L520" s="40">
        <v>20200402</v>
      </c>
      <c r="M520" s="39">
        <v>34.299999999999997</v>
      </c>
      <c r="N520" s="39">
        <v>0</v>
      </c>
      <c r="O520" s="39">
        <v>0</v>
      </c>
      <c r="P520" s="39">
        <v>0</v>
      </c>
      <c r="Q520" s="39">
        <v>0</v>
      </c>
      <c r="R520" s="39">
        <v>0</v>
      </c>
    </row>
    <row r="521" spans="4:18" ht="56.25" x14ac:dyDescent="0.2">
      <c r="D521" s="40">
        <v>654</v>
      </c>
      <c r="E521" s="70" t="s">
        <v>446</v>
      </c>
      <c r="F521" s="43">
        <v>702000025</v>
      </c>
      <c r="G521" s="41" t="s">
        <v>117</v>
      </c>
      <c r="H521" s="42">
        <v>5</v>
      </c>
      <c r="I521" s="42">
        <v>1</v>
      </c>
      <c r="J521" s="71" t="s">
        <v>536</v>
      </c>
      <c r="K521" s="40"/>
      <c r="L521" s="40">
        <v>20200402</v>
      </c>
      <c r="M521" s="39">
        <v>73.599999999999994</v>
      </c>
      <c r="N521" s="39">
        <v>73.599999999999994</v>
      </c>
      <c r="O521" s="39">
        <v>0</v>
      </c>
      <c r="P521" s="39">
        <v>0</v>
      </c>
      <c r="Q521" s="39">
        <v>0</v>
      </c>
      <c r="R521" s="39">
        <v>0</v>
      </c>
    </row>
    <row r="522" spans="4:18" ht="22.5" x14ac:dyDescent="0.2">
      <c r="D522" s="40">
        <v>654</v>
      </c>
      <c r="E522" s="70" t="s">
        <v>446</v>
      </c>
      <c r="F522" s="43">
        <v>704010001</v>
      </c>
      <c r="G522" s="41" t="s">
        <v>110</v>
      </c>
      <c r="H522" s="42">
        <v>3</v>
      </c>
      <c r="I522" s="42">
        <v>4</v>
      </c>
      <c r="J522" s="101" t="s">
        <v>504</v>
      </c>
      <c r="K522" s="41" t="s">
        <v>322</v>
      </c>
      <c r="L522" s="40">
        <v>19971120</v>
      </c>
      <c r="M522" s="39">
        <v>5.2549999999999999</v>
      </c>
      <c r="N522" s="39">
        <v>5.2549999999999999</v>
      </c>
      <c r="O522" s="39">
        <v>4.7</v>
      </c>
      <c r="P522" s="39">
        <v>4.5999999999999996</v>
      </c>
      <c r="Q522" s="39">
        <v>4.5999999999999996</v>
      </c>
      <c r="R522" s="39">
        <v>4.5999999999999996</v>
      </c>
    </row>
    <row r="523" spans="4:18" ht="56.25" x14ac:dyDescent="0.2">
      <c r="D523" s="40">
        <v>654</v>
      </c>
      <c r="E523" s="70" t="s">
        <v>446</v>
      </c>
      <c r="F523" s="43">
        <v>704010003</v>
      </c>
      <c r="G523" s="41" t="s">
        <v>279</v>
      </c>
      <c r="H523" s="42">
        <v>2</v>
      </c>
      <c r="I523" s="42">
        <v>3</v>
      </c>
      <c r="J523" s="99" t="s">
        <v>505</v>
      </c>
      <c r="K523" s="41" t="s">
        <v>322</v>
      </c>
      <c r="L523" s="40">
        <v>20060519</v>
      </c>
      <c r="M523" s="39">
        <v>219</v>
      </c>
      <c r="N523" s="39">
        <v>219</v>
      </c>
      <c r="O523" s="39">
        <v>245.4</v>
      </c>
      <c r="P523" s="39">
        <v>245.4</v>
      </c>
      <c r="Q523" s="39">
        <v>260.2</v>
      </c>
      <c r="R523" s="39">
        <v>260.2</v>
      </c>
    </row>
    <row r="524" spans="4:18" ht="123.75" x14ac:dyDescent="0.2">
      <c r="D524" s="40">
        <v>654</v>
      </c>
      <c r="E524" s="70" t="s">
        <v>446</v>
      </c>
      <c r="F524" s="43">
        <v>704010031</v>
      </c>
      <c r="G524" s="41" t="s">
        <v>278</v>
      </c>
      <c r="H524" s="42">
        <v>1</v>
      </c>
      <c r="I524" s="42">
        <v>13</v>
      </c>
      <c r="J524" s="71" t="s">
        <v>482</v>
      </c>
      <c r="K524" s="40"/>
      <c r="L524" s="40">
        <v>20200617</v>
      </c>
      <c r="M524" s="39">
        <v>33.552</v>
      </c>
      <c r="N524" s="39">
        <v>33.552</v>
      </c>
      <c r="O524" s="39">
        <v>0</v>
      </c>
      <c r="P524" s="39">
        <v>0</v>
      </c>
      <c r="Q524" s="39">
        <v>0</v>
      </c>
      <c r="R524" s="39">
        <v>0</v>
      </c>
    </row>
    <row r="525" spans="4:18" ht="45" x14ac:dyDescent="0.2">
      <c r="D525" s="40">
        <v>654</v>
      </c>
      <c r="E525" s="70" t="s">
        <v>446</v>
      </c>
      <c r="F525" s="43">
        <v>704020001</v>
      </c>
      <c r="G525" s="41" t="s">
        <v>93</v>
      </c>
      <c r="H525" s="42">
        <v>3</v>
      </c>
      <c r="I525" s="42">
        <v>4</v>
      </c>
      <c r="J525" s="99" t="s">
        <v>504</v>
      </c>
      <c r="K525" s="40"/>
      <c r="L525" s="40">
        <v>19971120</v>
      </c>
      <c r="M525" s="39">
        <v>1.4390000000000001</v>
      </c>
      <c r="N525" s="39">
        <v>1.4390000000000001</v>
      </c>
      <c r="O525" s="39">
        <v>1.4</v>
      </c>
      <c r="P525" s="39">
        <v>1.4</v>
      </c>
      <c r="Q525" s="39">
        <v>1.4</v>
      </c>
      <c r="R525" s="39">
        <v>1.4</v>
      </c>
    </row>
    <row r="526" spans="4:18" ht="247.5" x14ac:dyDescent="0.2">
      <c r="D526" s="40">
        <v>654</v>
      </c>
      <c r="E526" s="70" t="s">
        <v>446</v>
      </c>
      <c r="F526" s="43">
        <v>704020082</v>
      </c>
      <c r="G526" s="41" t="s">
        <v>51</v>
      </c>
      <c r="H526" s="42">
        <v>6</v>
      </c>
      <c r="I526" s="42">
        <v>5</v>
      </c>
      <c r="J526" s="71" t="s">
        <v>508</v>
      </c>
      <c r="K526" s="41" t="s">
        <v>338</v>
      </c>
      <c r="L526" s="40">
        <v>20161117</v>
      </c>
      <c r="M526" s="39">
        <v>0.39500000000000002</v>
      </c>
      <c r="N526" s="39">
        <v>0.39</v>
      </c>
      <c r="O526" s="39">
        <v>0.4</v>
      </c>
      <c r="P526" s="39">
        <v>0.4</v>
      </c>
      <c r="Q526" s="39">
        <v>0.4</v>
      </c>
      <c r="R526" s="39">
        <v>0.4</v>
      </c>
    </row>
    <row r="527" spans="4:18" ht="67.5" x14ac:dyDescent="0.2">
      <c r="D527" s="40">
        <v>654</v>
      </c>
      <c r="E527" s="70" t="s">
        <v>446</v>
      </c>
      <c r="F527" s="43">
        <v>706021001</v>
      </c>
      <c r="G527" s="41" t="s">
        <v>274</v>
      </c>
      <c r="H527" s="42">
        <v>1</v>
      </c>
      <c r="I527" s="42">
        <v>4</v>
      </c>
      <c r="J527" s="71" t="s">
        <v>509</v>
      </c>
      <c r="K527" s="41" t="s">
        <v>322</v>
      </c>
      <c r="L527" s="40">
        <v>20090101</v>
      </c>
      <c r="M527" s="39">
        <v>183</v>
      </c>
      <c r="N527" s="39">
        <v>183</v>
      </c>
      <c r="O527" s="39">
        <v>181.7</v>
      </c>
      <c r="P527" s="39">
        <v>0</v>
      </c>
      <c r="Q527" s="39">
        <v>0</v>
      </c>
      <c r="R527" s="39">
        <v>0</v>
      </c>
    </row>
    <row r="528" spans="4:18" ht="56.25" x14ac:dyDescent="0.2">
      <c r="D528" s="40">
        <v>654</v>
      </c>
      <c r="E528" s="70" t="s">
        <v>446</v>
      </c>
      <c r="F528" s="43">
        <v>706021004</v>
      </c>
      <c r="G528" s="41" t="s">
        <v>158</v>
      </c>
      <c r="H528" s="42">
        <v>5</v>
      </c>
      <c r="I528" s="42">
        <v>2</v>
      </c>
      <c r="J528" s="71" t="s">
        <v>509</v>
      </c>
      <c r="K528" s="41" t="s">
        <v>322</v>
      </c>
      <c r="L528" s="40">
        <v>20090101</v>
      </c>
      <c r="M528" s="39">
        <v>47165.99</v>
      </c>
      <c r="N528" s="39">
        <v>44989.815999999999</v>
      </c>
      <c r="O528" s="39">
        <v>43819.171000000002</v>
      </c>
      <c r="P528" s="39">
        <v>12233.300999999999</v>
      </c>
      <c r="Q528" s="39">
        <v>5868.2960000000003</v>
      </c>
      <c r="R528" s="39">
        <v>5868.2960000000003</v>
      </c>
    </row>
    <row r="529" spans="4:18" ht="101.25" x14ac:dyDescent="0.2">
      <c r="D529" s="40">
        <v>654</v>
      </c>
      <c r="E529" s="70" t="s">
        <v>446</v>
      </c>
      <c r="F529" s="43">
        <v>706021007</v>
      </c>
      <c r="G529" s="41" t="s">
        <v>273</v>
      </c>
      <c r="H529" s="42">
        <v>4</v>
      </c>
      <c r="I529" s="42">
        <v>12</v>
      </c>
      <c r="J529" s="71" t="s">
        <v>509</v>
      </c>
      <c r="K529" s="41" t="s">
        <v>322</v>
      </c>
      <c r="L529" s="40">
        <v>20090101</v>
      </c>
      <c r="M529" s="39">
        <v>259.11</v>
      </c>
      <c r="N529" s="39">
        <v>0</v>
      </c>
      <c r="O529" s="39">
        <v>259.11</v>
      </c>
      <c r="P529" s="39">
        <v>0</v>
      </c>
      <c r="Q529" s="39">
        <v>0</v>
      </c>
      <c r="R529" s="39">
        <v>0</v>
      </c>
    </row>
    <row r="530" spans="4:18" ht="101.25" x14ac:dyDescent="0.2">
      <c r="D530" s="40">
        <v>654</v>
      </c>
      <c r="E530" s="70" t="s">
        <v>446</v>
      </c>
      <c r="F530" s="43">
        <v>706021007</v>
      </c>
      <c r="G530" s="41" t="s">
        <v>273</v>
      </c>
      <c r="H530" s="42">
        <v>5</v>
      </c>
      <c r="I530" s="42">
        <v>1</v>
      </c>
      <c r="J530" s="71" t="s">
        <v>509</v>
      </c>
      <c r="K530" s="41" t="s">
        <v>322</v>
      </c>
      <c r="L530" s="40">
        <v>20090101</v>
      </c>
      <c r="M530" s="39">
        <v>16245.814</v>
      </c>
      <c r="N530" s="39">
        <v>13827.772000000001</v>
      </c>
      <c r="O530" s="39">
        <v>3071.7420000000002</v>
      </c>
      <c r="P530" s="39">
        <v>0</v>
      </c>
      <c r="Q530" s="39">
        <v>0</v>
      </c>
      <c r="R530" s="39">
        <v>0</v>
      </c>
    </row>
    <row r="531" spans="4:18" ht="78.75" x14ac:dyDescent="0.2">
      <c r="D531" s="40">
        <v>654</v>
      </c>
      <c r="E531" s="70" t="s">
        <v>446</v>
      </c>
      <c r="F531" s="43">
        <v>706021028</v>
      </c>
      <c r="G531" s="41" t="s">
        <v>313</v>
      </c>
      <c r="H531" s="42">
        <v>5</v>
      </c>
      <c r="I531" s="42">
        <v>3</v>
      </c>
      <c r="J531" s="71" t="s">
        <v>509</v>
      </c>
      <c r="K531" s="40"/>
      <c r="L531" s="40">
        <v>20090101</v>
      </c>
      <c r="M531" s="39">
        <v>592.5</v>
      </c>
      <c r="N531" s="39">
        <v>592.5</v>
      </c>
      <c r="O531" s="39">
        <v>0</v>
      </c>
      <c r="P531" s="39">
        <v>0</v>
      </c>
      <c r="Q531" s="39">
        <v>0</v>
      </c>
      <c r="R531" s="39">
        <v>0</v>
      </c>
    </row>
    <row r="532" spans="4:18" ht="33.75" x14ac:dyDescent="0.2">
      <c r="D532" s="40">
        <v>654</v>
      </c>
      <c r="E532" s="70" t="s">
        <v>446</v>
      </c>
      <c r="F532" s="43">
        <v>707000000</v>
      </c>
      <c r="G532" s="41" t="s">
        <v>270</v>
      </c>
      <c r="H532" s="42">
        <v>1</v>
      </c>
      <c r="I532" s="42">
        <v>13</v>
      </c>
      <c r="J532" s="71" t="s">
        <v>537</v>
      </c>
      <c r="K532" s="41" t="s">
        <v>307</v>
      </c>
      <c r="L532" s="40">
        <v>20180101</v>
      </c>
      <c r="M532" s="39">
        <v>0</v>
      </c>
      <c r="N532" s="39">
        <v>0</v>
      </c>
      <c r="O532" s="39">
        <v>0</v>
      </c>
      <c r="P532" s="39">
        <v>1142.5999999999999</v>
      </c>
      <c r="Q532" s="39">
        <v>2013.8</v>
      </c>
      <c r="R532" s="39">
        <v>2013.8</v>
      </c>
    </row>
    <row r="533" spans="4:18" ht="45" x14ac:dyDescent="0.2">
      <c r="D533" s="40">
        <v>655</v>
      </c>
      <c r="E533" s="70" t="s">
        <v>447</v>
      </c>
      <c r="F533" s="43">
        <v>701010003</v>
      </c>
      <c r="G533" s="41" t="s">
        <v>324</v>
      </c>
      <c r="H533" s="42">
        <v>3</v>
      </c>
      <c r="I533" s="42">
        <v>9</v>
      </c>
      <c r="J533" s="71" t="s">
        <v>486</v>
      </c>
      <c r="K533" s="41" t="s">
        <v>134</v>
      </c>
      <c r="L533" s="40">
        <v>20190101</v>
      </c>
      <c r="M533" s="39">
        <v>113.955</v>
      </c>
      <c r="N533" s="39">
        <v>113.955</v>
      </c>
      <c r="O533" s="39">
        <v>0</v>
      </c>
      <c r="P533" s="39">
        <v>0</v>
      </c>
      <c r="Q533" s="39">
        <v>0</v>
      </c>
      <c r="R533" s="39">
        <v>0</v>
      </c>
    </row>
    <row r="534" spans="4:18" ht="45" x14ac:dyDescent="0.2">
      <c r="D534" s="40">
        <v>655</v>
      </c>
      <c r="E534" s="70" t="s">
        <v>447</v>
      </c>
      <c r="F534" s="43">
        <v>701010003</v>
      </c>
      <c r="G534" s="41" t="s">
        <v>324</v>
      </c>
      <c r="H534" s="42">
        <v>3</v>
      </c>
      <c r="I534" s="42">
        <v>10</v>
      </c>
      <c r="J534" s="71" t="s">
        <v>486</v>
      </c>
      <c r="K534" s="41" t="s">
        <v>134</v>
      </c>
      <c r="L534" s="40">
        <v>20190101</v>
      </c>
      <c r="M534" s="39">
        <v>0</v>
      </c>
      <c r="N534" s="39">
        <v>0</v>
      </c>
      <c r="O534" s="39">
        <v>90</v>
      </c>
      <c r="P534" s="39">
        <v>90</v>
      </c>
      <c r="Q534" s="39">
        <v>90</v>
      </c>
      <c r="R534" s="39">
        <v>90</v>
      </c>
    </row>
    <row r="535" spans="4:18" ht="45" x14ac:dyDescent="0.2">
      <c r="D535" s="40">
        <v>655</v>
      </c>
      <c r="E535" s="70" t="s">
        <v>447</v>
      </c>
      <c r="F535" s="43">
        <v>701010004</v>
      </c>
      <c r="G535" s="41" t="s">
        <v>382</v>
      </c>
      <c r="H535" s="42">
        <v>3</v>
      </c>
      <c r="I535" s="42">
        <v>9</v>
      </c>
      <c r="J535" s="71" t="s">
        <v>489</v>
      </c>
      <c r="K535" s="41" t="s">
        <v>381</v>
      </c>
      <c r="L535" s="40">
        <v>20190101</v>
      </c>
      <c r="M535" s="39">
        <v>571.59400000000005</v>
      </c>
      <c r="N535" s="39">
        <v>525.43600000000004</v>
      </c>
      <c r="O535" s="39">
        <v>0</v>
      </c>
      <c r="P535" s="39">
        <v>0</v>
      </c>
      <c r="Q535" s="39">
        <v>0</v>
      </c>
      <c r="R535" s="39">
        <v>0</v>
      </c>
    </row>
    <row r="536" spans="4:18" ht="45" x14ac:dyDescent="0.2">
      <c r="D536" s="40">
        <v>655</v>
      </c>
      <c r="E536" s="70" t="s">
        <v>447</v>
      </c>
      <c r="F536" s="43">
        <v>701010004</v>
      </c>
      <c r="G536" s="41" t="s">
        <v>382</v>
      </c>
      <c r="H536" s="42">
        <v>3</v>
      </c>
      <c r="I536" s="42">
        <v>10</v>
      </c>
      <c r="J536" s="71" t="s">
        <v>489</v>
      </c>
      <c r="K536" s="41" t="s">
        <v>381</v>
      </c>
      <c r="L536" s="40">
        <v>20190101</v>
      </c>
      <c r="M536" s="39">
        <v>0</v>
      </c>
      <c r="N536" s="39">
        <v>0</v>
      </c>
      <c r="O536" s="39">
        <v>764.3</v>
      </c>
      <c r="P536" s="39">
        <v>218.6</v>
      </c>
      <c r="Q536" s="39">
        <v>435.6</v>
      </c>
      <c r="R536" s="39">
        <v>435.6</v>
      </c>
    </row>
    <row r="537" spans="4:18" ht="45" x14ac:dyDescent="0.2">
      <c r="D537" s="40">
        <v>655</v>
      </c>
      <c r="E537" s="70" t="s">
        <v>447</v>
      </c>
      <c r="F537" s="43">
        <v>701010005</v>
      </c>
      <c r="G537" s="41" t="s">
        <v>321</v>
      </c>
      <c r="H537" s="42">
        <v>4</v>
      </c>
      <c r="I537" s="42">
        <v>10</v>
      </c>
      <c r="J537" s="71" t="s">
        <v>538</v>
      </c>
      <c r="K537" s="41" t="s">
        <v>134</v>
      </c>
      <c r="L537" s="40">
        <v>20190101</v>
      </c>
      <c r="M537" s="39">
        <v>1447.29</v>
      </c>
      <c r="N537" s="39">
        <v>1332.5719999999999</v>
      </c>
      <c r="O537" s="39">
        <v>1337</v>
      </c>
      <c r="P537" s="39">
        <v>940</v>
      </c>
      <c r="Q537" s="39">
        <v>1371.69</v>
      </c>
      <c r="R537" s="39">
        <v>1371.69</v>
      </c>
    </row>
    <row r="538" spans="4:18" ht="45" x14ac:dyDescent="0.2">
      <c r="D538" s="40">
        <v>655</v>
      </c>
      <c r="E538" s="70" t="s">
        <v>447</v>
      </c>
      <c r="F538" s="43">
        <v>701010006</v>
      </c>
      <c r="G538" s="41" t="s">
        <v>319</v>
      </c>
      <c r="H538" s="42">
        <v>8</v>
      </c>
      <c r="I538" s="42">
        <v>1</v>
      </c>
      <c r="J538" s="71" t="s">
        <v>492</v>
      </c>
      <c r="K538" s="41" t="s">
        <v>334</v>
      </c>
      <c r="L538" s="40">
        <v>20190101</v>
      </c>
      <c r="M538" s="39">
        <v>9687.1280000000006</v>
      </c>
      <c r="N538" s="39">
        <v>7708.8680000000004</v>
      </c>
      <c r="O538" s="39">
        <v>10077.724</v>
      </c>
      <c r="P538" s="39">
        <v>9212.4549999999999</v>
      </c>
      <c r="Q538" s="39">
        <v>9936.8230000000003</v>
      </c>
      <c r="R538" s="39">
        <v>9936.8230000000003</v>
      </c>
    </row>
    <row r="539" spans="4:18" ht="45" x14ac:dyDescent="0.2">
      <c r="D539" s="40">
        <v>655</v>
      </c>
      <c r="E539" s="70" t="s">
        <v>447</v>
      </c>
      <c r="F539" s="43">
        <v>701010006</v>
      </c>
      <c r="G539" s="41" t="s">
        <v>319</v>
      </c>
      <c r="H539" s="42">
        <v>8</v>
      </c>
      <c r="I539" s="42">
        <v>2</v>
      </c>
      <c r="J539" s="71" t="s">
        <v>492</v>
      </c>
      <c r="K539" s="41" t="s">
        <v>334</v>
      </c>
      <c r="L539" s="40">
        <v>20190101</v>
      </c>
      <c r="M539" s="39">
        <v>437.49</v>
      </c>
      <c r="N539" s="39">
        <v>433.42399999999998</v>
      </c>
      <c r="O539" s="39">
        <v>476.33699999999999</v>
      </c>
      <c r="P539" s="39">
        <v>476.33699999999999</v>
      </c>
      <c r="Q539" s="39">
        <v>476.33699999999999</v>
      </c>
      <c r="R539" s="39">
        <v>476.33699999999999</v>
      </c>
    </row>
    <row r="540" spans="4:18" ht="45" x14ac:dyDescent="0.2">
      <c r="D540" s="40">
        <v>655</v>
      </c>
      <c r="E540" s="70" t="s">
        <v>447</v>
      </c>
      <c r="F540" s="43">
        <v>701010007</v>
      </c>
      <c r="G540" s="41" t="s">
        <v>316</v>
      </c>
      <c r="H540" s="42">
        <v>11</v>
      </c>
      <c r="I540" s="42">
        <v>1</v>
      </c>
      <c r="J540" s="71" t="s">
        <v>539</v>
      </c>
      <c r="K540" s="41" t="s">
        <v>380</v>
      </c>
      <c r="L540" s="40">
        <v>20190101</v>
      </c>
      <c r="M540" s="39">
        <v>326.51600000000002</v>
      </c>
      <c r="N540" s="39">
        <v>323.76100000000002</v>
      </c>
      <c r="O540" s="39">
        <v>257.60399999999998</v>
      </c>
      <c r="P540" s="39">
        <v>234.84899999999999</v>
      </c>
      <c r="Q540" s="39">
        <v>404.84899999999999</v>
      </c>
      <c r="R540" s="39">
        <v>404.84899999999999</v>
      </c>
    </row>
    <row r="541" spans="4:18" ht="45" x14ac:dyDescent="0.2">
      <c r="D541" s="40">
        <v>655</v>
      </c>
      <c r="E541" s="70" t="s">
        <v>447</v>
      </c>
      <c r="F541" s="43">
        <v>701010010</v>
      </c>
      <c r="G541" s="41" t="s">
        <v>347</v>
      </c>
      <c r="H541" s="42">
        <v>5</v>
      </c>
      <c r="I541" s="42">
        <v>3</v>
      </c>
      <c r="J541" s="71" t="s">
        <v>540</v>
      </c>
      <c r="K541" s="41" t="s">
        <v>134</v>
      </c>
      <c r="L541" s="40">
        <v>20190101</v>
      </c>
      <c r="M541" s="39">
        <v>4635.018</v>
      </c>
      <c r="N541" s="39">
        <v>3183.8020000000001</v>
      </c>
      <c r="O541" s="39">
        <v>3071.7</v>
      </c>
      <c r="P541" s="39">
        <v>1059.8</v>
      </c>
      <c r="Q541" s="39">
        <v>1410.52</v>
      </c>
      <c r="R541" s="39">
        <v>1410.52</v>
      </c>
    </row>
    <row r="542" spans="4:18" ht="45" x14ac:dyDescent="0.2">
      <c r="D542" s="40">
        <v>655</v>
      </c>
      <c r="E542" s="70" t="s">
        <v>447</v>
      </c>
      <c r="F542" s="43">
        <v>701010018</v>
      </c>
      <c r="G542" s="41" t="s">
        <v>309</v>
      </c>
      <c r="H542" s="42">
        <v>3</v>
      </c>
      <c r="I542" s="42">
        <v>14</v>
      </c>
      <c r="J542" s="99" t="s">
        <v>498</v>
      </c>
      <c r="K542" s="41" t="s">
        <v>134</v>
      </c>
      <c r="L542" s="40">
        <v>20190101</v>
      </c>
      <c r="M542" s="39">
        <v>38.56</v>
      </c>
      <c r="N542" s="39">
        <v>38.56</v>
      </c>
      <c r="O542" s="39">
        <v>13.56</v>
      </c>
      <c r="P542" s="39">
        <v>13.58</v>
      </c>
      <c r="Q542" s="39">
        <v>13.58</v>
      </c>
      <c r="R542" s="39">
        <v>13.58</v>
      </c>
    </row>
    <row r="543" spans="4:18" ht="45" x14ac:dyDescent="0.2">
      <c r="D543" s="40">
        <v>655</v>
      </c>
      <c r="E543" s="70" t="s">
        <v>447</v>
      </c>
      <c r="F543" s="43">
        <v>701010018</v>
      </c>
      <c r="G543" s="41" t="s">
        <v>309</v>
      </c>
      <c r="H543" s="42">
        <v>3</v>
      </c>
      <c r="I543" s="42">
        <v>14</v>
      </c>
      <c r="J543" s="99" t="s">
        <v>498</v>
      </c>
      <c r="K543" s="41" t="s">
        <v>134</v>
      </c>
      <c r="L543" s="40">
        <v>20190101</v>
      </c>
      <c r="M543" s="39">
        <v>38.56</v>
      </c>
      <c r="N543" s="39">
        <v>38.56</v>
      </c>
      <c r="O543" s="39">
        <v>13.56</v>
      </c>
      <c r="P543" s="39">
        <v>13.58</v>
      </c>
      <c r="Q543" s="39">
        <v>13.58</v>
      </c>
      <c r="R543" s="39">
        <v>13.58</v>
      </c>
    </row>
    <row r="544" spans="4:18" ht="56.25" x14ac:dyDescent="0.2">
      <c r="D544" s="40">
        <v>655</v>
      </c>
      <c r="E544" s="70" t="s">
        <v>447</v>
      </c>
      <c r="F544" s="43">
        <v>701020001</v>
      </c>
      <c r="G544" s="41" t="s">
        <v>158</v>
      </c>
      <c r="H544" s="42">
        <v>5</v>
      </c>
      <c r="I544" s="42">
        <v>1</v>
      </c>
      <c r="J544" s="71" t="s">
        <v>491</v>
      </c>
      <c r="K544" s="41" t="s">
        <v>134</v>
      </c>
      <c r="L544" s="40">
        <v>20190101</v>
      </c>
      <c r="M544" s="39">
        <v>4035.24</v>
      </c>
      <c r="N544" s="39">
        <v>3261.0349999999999</v>
      </c>
      <c r="O544" s="39">
        <v>4306.2</v>
      </c>
      <c r="P544" s="39">
        <v>4499.9799999999996</v>
      </c>
      <c r="Q544" s="39">
        <v>4702.4799999999996</v>
      </c>
      <c r="R544" s="39">
        <v>4702.4799999999996</v>
      </c>
    </row>
    <row r="545" spans="4:18" ht="157.5" x14ac:dyDescent="0.2">
      <c r="D545" s="40">
        <v>655</v>
      </c>
      <c r="E545" s="70" t="s">
        <v>447</v>
      </c>
      <c r="F545" s="43">
        <v>701020003</v>
      </c>
      <c r="G545" s="41" t="s">
        <v>303</v>
      </c>
      <c r="H545" s="42">
        <v>4</v>
      </c>
      <c r="I545" s="42">
        <v>9</v>
      </c>
      <c r="J545" s="100" t="s">
        <v>519</v>
      </c>
      <c r="K545" s="41" t="s">
        <v>134</v>
      </c>
      <c r="L545" s="40">
        <v>20190101</v>
      </c>
      <c r="M545" s="39">
        <v>2684.3589999999999</v>
      </c>
      <c r="N545" s="39">
        <v>2684.3589999999999</v>
      </c>
      <c r="O545" s="39">
        <v>3190.9560000000001</v>
      </c>
      <c r="P545" s="39">
        <v>5654.66</v>
      </c>
      <c r="Q545" s="39">
        <v>2787.4</v>
      </c>
      <c r="R545" s="39">
        <v>2787.4</v>
      </c>
    </row>
    <row r="546" spans="4:18" ht="45" x14ac:dyDescent="0.2">
      <c r="D546" s="40">
        <v>655</v>
      </c>
      <c r="E546" s="70" t="s">
        <v>447</v>
      </c>
      <c r="F546" s="43">
        <v>701020010</v>
      </c>
      <c r="G546" s="41" t="s">
        <v>341</v>
      </c>
      <c r="H546" s="42">
        <v>3</v>
      </c>
      <c r="I546" s="42">
        <v>14</v>
      </c>
      <c r="J546" s="99" t="s">
        <v>498</v>
      </c>
      <c r="K546" s="41" t="s">
        <v>134</v>
      </c>
      <c r="L546" s="40">
        <v>20190101</v>
      </c>
      <c r="M546" s="39">
        <v>142.452</v>
      </c>
      <c r="N546" s="39">
        <v>142.096</v>
      </c>
      <c r="O546" s="39">
        <v>117.5</v>
      </c>
      <c r="P546" s="39">
        <v>15</v>
      </c>
      <c r="Q546" s="39">
        <v>25</v>
      </c>
      <c r="R546" s="39">
        <v>25</v>
      </c>
    </row>
    <row r="547" spans="4:18" ht="270" x14ac:dyDescent="0.2">
      <c r="D547" s="40">
        <v>655</v>
      </c>
      <c r="E547" s="70" t="s">
        <v>447</v>
      </c>
      <c r="F547" s="43">
        <v>701020018</v>
      </c>
      <c r="G547" s="41" t="s">
        <v>379</v>
      </c>
      <c r="H547" s="42">
        <v>4</v>
      </c>
      <c r="I547" s="42">
        <v>12</v>
      </c>
      <c r="J547" s="71" t="s">
        <v>541</v>
      </c>
      <c r="K547" s="41" t="s">
        <v>333</v>
      </c>
      <c r="L547" s="40">
        <v>20190101</v>
      </c>
      <c r="M547" s="39">
        <v>48.203000000000003</v>
      </c>
      <c r="N547" s="39">
        <v>48.203000000000003</v>
      </c>
      <c r="O547" s="39">
        <v>10</v>
      </c>
      <c r="P547" s="39">
        <v>20</v>
      </c>
      <c r="Q547" s="39">
        <v>20</v>
      </c>
      <c r="R547" s="39">
        <v>20</v>
      </c>
    </row>
    <row r="548" spans="4:18" ht="45" x14ac:dyDescent="0.2">
      <c r="D548" s="40">
        <v>655</v>
      </c>
      <c r="E548" s="70" t="s">
        <v>447</v>
      </c>
      <c r="F548" s="43">
        <v>701020021</v>
      </c>
      <c r="G548" s="41" t="s">
        <v>378</v>
      </c>
      <c r="H548" s="42">
        <v>3</v>
      </c>
      <c r="I548" s="42">
        <v>9</v>
      </c>
      <c r="J548" s="100" t="s">
        <v>489</v>
      </c>
      <c r="K548" s="41" t="s">
        <v>134</v>
      </c>
      <c r="L548" s="40">
        <v>20190101</v>
      </c>
      <c r="M548" s="39">
        <v>57.793999999999997</v>
      </c>
      <c r="N548" s="39">
        <v>57.793999999999997</v>
      </c>
      <c r="O548" s="39">
        <v>0</v>
      </c>
      <c r="P548" s="39">
        <v>0</v>
      </c>
      <c r="Q548" s="39">
        <v>0</v>
      </c>
      <c r="R548" s="39">
        <v>0</v>
      </c>
    </row>
    <row r="549" spans="4:18" ht="45" x14ac:dyDescent="0.2">
      <c r="D549" s="40">
        <v>655</v>
      </c>
      <c r="E549" s="70" t="s">
        <v>447</v>
      </c>
      <c r="F549" s="43">
        <v>701020021</v>
      </c>
      <c r="G549" s="41" t="s">
        <v>378</v>
      </c>
      <c r="H549" s="42">
        <v>3</v>
      </c>
      <c r="I549" s="42">
        <v>10</v>
      </c>
      <c r="J549" s="99" t="s">
        <v>489</v>
      </c>
      <c r="K549" s="41" t="s">
        <v>134</v>
      </c>
      <c r="L549" s="40">
        <v>20190101</v>
      </c>
      <c r="M549" s="39">
        <v>0</v>
      </c>
      <c r="N549" s="39">
        <v>0</v>
      </c>
      <c r="O549" s="39">
        <v>69</v>
      </c>
      <c r="P549" s="39">
        <v>54</v>
      </c>
      <c r="Q549" s="39">
        <v>54</v>
      </c>
      <c r="R549" s="39">
        <v>54</v>
      </c>
    </row>
    <row r="550" spans="4:18" ht="56.25" x14ac:dyDescent="0.2">
      <c r="D550" s="40">
        <v>655</v>
      </c>
      <c r="E550" s="70" t="s">
        <v>447</v>
      </c>
      <c r="F550" s="43">
        <v>702000001</v>
      </c>
      <c r="G550" s="41" t="s">
        <v>142</v>
      </c>
      <c r="H550" s="42">
        <v>1</v>
      </c>
      <c r="I550" s="42">
        <v>2</v>
      </c>
      <c r="J550" s="71" t="s">
        <v>542</v>
      </c>
      <c r="K550" s="40"/>
      <c r="L550" s="40">
        <v>20110201</v>
      </c>
      <c r="M550" s="39">
        <v>373.42</v>
      </c>
      <c r="N550" s="39">
        <v>362.89699999999999</v>
      </c>
      <c r="O550" s="39">
        <v>366.721</v>
      </c>
      <c r="P550" s="39">
        <v>326.721</v>
      </c>
      <c r="Q550" s="39">
        <v>326.721</v>
      </c>
      <c r="R550" s="39">
        <v>326.721</v>
      </c>
    </row>
    <row r="551" spans="4:18" ht="45" x14ac:dyDescent="0.2">
      <c r="D551" s="40">
        <v>655</v>
      </c>
      <c r="E551" s="70" t="s">
        <v>447</v>
      </c>
      <c r="F551" s="43">
        <v>702000001</v>
      </c>
      <c r="G551" s="41" t="s">
        <v>142</v>
      </c>
      <c r="H551" s="42">
        <v>1</v>
      </c>
      <c r="I551" s="42">
        <v>3</v>
      </c>
      <c r="J551" s="71" t="s">
        <v>543</v>
      </c>
      <c r="K551" s="41" t="s">
        <v>338</v>
      </c>
      <c r="L551" s="40">
        <v>20190101</v>
      </c>
      <c r="M551" s="39">
        <v>10</v>
      </c>
      <c r="N551" s="39">
        <v>10</v>
      </c>
      <c r="O551" s="39">
        <v>10</v>
      </c>
      <c r="P551" s="39">
        <v>20</v>
      </c>
      <c r="Q551" s="39">
        <v>10</v>
      </c>
      <c r="R551" s="39">
        <v>10</v>
      </c>
    </row>
    <row r="552" spans="4:18" ht="45" x14ac:dyDescent="0.2">
      <c r="D552" s="40">
        <v>655</v>
      </c>
      <c r="E552" s="70" t="s">
        <v>447</v>
      </c>
      <c r="F552" s="43">
        <v>702000001</v>
      </c>
      <c r="G552" s="41" t="s">
        <v>142</v>
      </c>
      <c r="H552" s="42">
        <v>1</v>
      </c>
      <c r="I552" s="42">
        <v>4</v>
      </c>
      <c r="J552" s="100" t="s">
        <v>501</v>
      </c>
      <c r="K552" s="40"/>
      <c r="L552" s="40">
        <v>20070601</v>
      </c>
      <c r="M552" s="39">
        <v>1033.375</v>
      </c>
      <c r="N552" s="39">
        <v>1005.252</v>
      </c>
      <c r="O552" s="39">
        <v>997</v>
      </c>
      <c r="P552" s="39">
        <v>957</v>
      </c>
      <c r="Q552" s="39">
        <v>957</v>
      </c>
      <c r="R552" s="39">
        <v>957</v>
      </c>
    </row>
    <row r="553" spans="4:18" ht="45" x14ac:dyDescent="0.2">
      <c r="D553" s="40">
        <v>655</v>
      </c>
      <c r="E553" s="70" t="s">
        <v>447</v>
      </c>
      <c r="F553" s="43">
        <v>702000001</v>
      </c>
      <c r="G553" s="41" t="s">
        <v>142</v>
      </c>
      <c r="H553" s="42">
        <v>1</v>
      </c>
      <c r="I553" s="42">
        <v>11</v>
      </c>
      <c r="J553" s="99" t="s">
        <v>510</v>
      </c>
      <c r="K553" s="41" t="s">
        <v>374</v>
      </c>
      <c r="L553" s="40">
        <v>20070720</v>
      </c>
      <c r="M553" s="39">
        <v>10</v>
      </c>
      <c r="N553" s="39">
        <v>0</v>
      </c>
      <c r="O553" s="39">
        <v>10</v>
      </c>
      <c r="P553" s="39">
        <v>302</v>
      </c>
      <c r="Q553" s="39">
        <v>12</v>
      </c>
      <c r="R553" s="39">
        <v>12</v>
      </c>
    </row>
    <row r="554" spans="4:18" ht="45" x14ac:dyDescent="0.2">
      <c r="D554" s="40">
        <v>655</v>
      </c>
      <c r="E554" s="70" t="s">
        <v>447</v>
      </c>
      <c r="F554" s="43">
        <v>702000001</v>
      </c>
      <c r="G554" s="41" t="s">
        <v>142</v>
      </c>
      <c r="H554" s="42">
        <v>1</v>
      </c>
      <c r="I554" s="42">
        <v>13</v>
      </c>
      <c r="J554" s="71" t="s">
        <v>543</v>
      </c>
      <c r="K554" s="41" t="s">
        <v>338</v>
      </c>
      <c r="L554" s="40">
        <v>20190101</v>
      </c>
      <c r="M554" s="39">
        <v>359.44099999999997</v>
      </c>
      <c r="N554" s="39">
        <v>336.32799999999997</v>
      </c>
      <c r="O554" s="39">
        <v>371.3</v>
      </c>
      <c r="P554" s="39">
        <v>530</v>
      </c>
      <c r="Q554" s="39">
        <v>440</v>
      </c>
      <c r="R554" s="39">
        <v>440</v>
      </c>
    </row>
    <row r="555" spans="4:18" ht="45" x14ac:dyDescent="0.2">
      <c r="D555" s="40">
        <v>655</v>
      </c>
      <c r="E555" s="70" t="s">
        <v>447</v>
      </c>
      <c r="F555" s="43">
        <v>702000002</v>
      </c>
      <c r="G555" s="41" t="s">
        <v>139</v>
      </c>
      <c r="H555" s="42">
        <v>1</v>
      </c>
      <c r="I555" s="42">
        <v>2</v>
      </c>
      <c r="J555" s="100" t="s">
        <v>501</v>
      </c>
      <c r="K555" s="41" t="s">
        <v>377</v>
      </c>
      <c r="L555" s="40">
        <v>20070601</v>
      </c>
      <c r="M555" s="39">
        <v>1081.8589999999999</v>
      </c>
      <c r="N555" s="39">
        <v>1081.8589999999999</v>
      </c>
      <c r="O555" s="39">
        <v>1081.8589999999999</v>
      </c>
      <c r="P555" s="39">
        <v>1091.8589999999999</v>
      </c>
      <c r="Q555" s="39">
        <v>1101.8589999999999</v>
      </c>
      <c r="R555" s="39">
        <v>1101.8589999999999</v>
      </c>
    </row>
    <row r="556" spans="4:18" ht="45" x14ac:dyDescent="0.2">
      <c r="D556" s="40">
        <v>655</v>
      </c>
      <c r="E556" s="70" t="s">
        <v>447</v>
      </c>
      <c r="F556" s="43">
        <v>702000002</v>
      </c>
      <c r="G556" s="41" t="s">
        <v>139</v>
      </c>
      <c r="H556" s="42">
        <v>1</v>
      </c>
      <c r="I556" s="42">
        <v>4</v>
      </c>
      <c r="J556" s="71" t="s">
        <v>543</v>
      </c>
      <c r="K556" s="41" t="s">
        <v>338</v>
      </c>
      <c r="L556" s="40">
        <v>20190101</v>
      </c>
      <c r="M556" s="39">
        <v>3168.8690000000001</v>
      </c>
      <c r="N556" s="39">
        <v>3168.8690000000001</v>
      </c>
      <c r="O556" s="39">
        <v>3168.8690000000001</v>
      </c>
      <c r="P556" s="39">
        <v>3198.8690000000001</v>
      </c>
      <c r="Q556" s="39">
        <v>3188.8690000000001</v>
      </c>
      <c r="R556" s="39">
        <v>3188.8690000000001</v>
      </c>
    </row>
    <row r="557" spans="4:18" ht="101.25" x14ac:dyDescent="0.2">
      <c r="D557" s="40">
        <v>655</v>
      </c>
      <c r="E557" s="70" t="s">
        <v>447</v>
      </c>
      <c r="F557" s="43">
        <v>702000008</v>
      </c>
      <c r="G557" s="41" t="s">
        <v>131</v>
      </c>
      <c r="H557" s="42">
        <v>1</v>
      </c>
      <c r="I557" s="42">
        <v>13</v>
      </c>
      <c r="J557" s="71" t="s">
        <v>544</v>
      </c>
      <c r="K557" s="41" t="s">
        <v>134</v>
      </c>
      <c r="L557" s="40">
        <v>20121201</v>
      </c>
      <c r="M557" s="39">
        <v>10142.075000000001</v>
      </c>
      <c r="N557" s="39">
        <v>8929.7379999999994</v>
      </c>
      <c r="O557" s="39">
        <v>10336.388999999999</v>
      </c>
      <c r="P557" s="39">
        <v>12089.955</v>
      </c>
      <c r="Q557" s="39">
        <v>10350.312</v>
      </c>
      <c r="R557" s="39">
        <v>10350.312</v>
      </c>
    </row>
    <row r="558" spans="4:18" ht="112.5" x14ac:dyDescent="0.2">
      <c r="D558" s="40">
        <v>655</v>
      </c>
      <c r="E558" s="70" t="s">
        <v>447</v>
      </c>
      <c r="F558" s="43">
        <v>702000020</v>
      </c>
      <c r="G558" s="41" t="s">
        <v>357</v>
      </c>
      <c r="H558" s="42">
        <v>5</v>
      </c>
      <c r="I558" s="42">
        <v>2</v>
      </c>
      <c r="J558" s="71" t="s">
        <v>545</v>
      </c>
      <c r="K558" s="41" t="s">
        <v>376</v>
      </c>
      <c r="L558" s="40">
        <v>20190101</v>
      </c>
      <c r="M558" s="39">
        <v>1.56</v>
      </c>
      <c r="N558" s="39">
        <v>1.56</v>
      </c>
      <c r="O558" s="39">
        <v>410</v>
      </c>
      <c r="P558" s="39">
        <v>10</v>
      </c>
      <c r="Q558" s="39">
        <v>15</v>
      </c>
      <c r="R558" s="39">
        <v>15</v>
      </c>
    </row>
    <row r="559" spans="4:18" ht="101.25" x14ac:dyDescent="0.2">
      <c r="D559" s="40">
        <v>655</v>
      </c>
      <c r="E559" s="70" t="s">
        <v>447</v>
      </c>
      <c r="F559" s="43">
        <v>702000021</v>
      </c>
      <c r="G559" s="41" t="s">
        <v>285</v>
      </c>
      <c r="H559" s="42">
        <v>1</v>
      </c>
      <c r="I559" s="42">
        <v>2</v>
      </c>
      <c r="J559" s="71" t="s">
        <v>502</v>
      </c>
      <c r="K559" s="41" t="s">
        <v>134</v>
      </c>
      <c r="L559" s="40">
        <v>19930601</v>
      </c>
      <c r="M559" s="39">
        <v>0</v>
      </c>
      <c r="N559" s="39">
        <v>0</v>
      </c>
      <c r="O559" s="39">
        <v>70</v>
      </c>
      <c r="P559" s="39">
        <v>100</v>
      </c>
      <c r="Q559" s="39">
        <v>140</v>
      </c>
      <c r="R559" s="39">
        <v>140</v>
      </c>
    </row>
    <row r="560" spans="4:18" ht="101.25" x14ac:dyDescent="0.2">
      <c r="D560" s="40">
        <v>655</v>
      </c>
      <c r="E560" s="70" t="s">
        <v>447</v>
      </c>
      <c r="F560" s="43">
        <v>702000021</v>
      </c>
      <c r="G560" s="41" t="s">
        <v>285</v>
      </c>
      <c r="H560" s="42">
        <v>1</v>
      </c>
      <c r="I560" s="42">
        <v>4</v>
      </c>
      <c r="J560" s="71" t="s">
        <v>502</v>
      </c>
      <c r="K560" s="41" t="s">
        <v>134</v>
      </c>
      <c r="L560" s="40">
        <v>19930601</v>
      </c>
      <c r="M560" s="39">
        <v>3.2109999999999999</v>
      </c>
      <c r="N560" s="39">
        <v>0</v>
      </c>
      <c r="O560" s="39">
        <v>163</v>
      </c>
      <c r="P560" s="39">
        <v>350</v>
      </c>
      <c r="Q560" s="39">
        <v>203</v>
      </c>
      <c r="R560" s="39">
        <v>203</v>
      </c>
    </row>
    <row r="561" spans="4:18" ht="101.25" x14ac:dyDescent="0.2">
      <c r="D561" s="40">
        <v>655</v>
      </c>
      <c r="E561" s="70" t="s">
        <v>447</v>
      </c>
      <c r="F561" s="43">
        <v>702000021</v>
      </c>
      <c r="G561" s="41" t="s">
        <v>285</v>
      </c>
      <c r="H561" s="42">
        <v>1</v>
      </c>
      <c r="I561" s="42">
        <v>13</v>
      </c>
      <c r="J561" s="71" t="s">
        <v>502</v>
      </c>
      <c r="K561" s="41" t="s">
        <v>134</v>
      </c>
      <c r="L561" s="40">
        <v>19930601</v>
      </c>
      <c r="M561" s="39">
        <v>32.499000000000002</v>
      </c>
      <c r="N561" s="39">
        <v>32.499000000000002</v>
      </c>
      <c r="O561" s="39">
        <v>70</v>
      </c>
      <c r="P561" s="39">
        <v>200</v>
      </c>
      <c r="Q561" s="39">
        <v>150</v>
      </c>
      <c r="R561" s="39">
        <v>150</v>
      </c>
    </row>
    <row r="562" spans="4:18" ht="101.25" x14ac:dyDescent="0.2">
      <c r="D562" s="40">
        <v>655</v>
      </c>
      <c r="E562" s="70" t="s">
        <v>447</v>
      </c>
      <c r="F562" s="43">
        <v>702000021</v>
      </c>
      <c r="G562" s="41" t="s">
        <v>285</v>
      </c>
      <c r="H562" s="42">
        <v>8</v>
      </c>
      <c r="I562" s="42">
        <v>1</v>
      </c>
      <c r="J562" s="71" t="s">
        <v>502</v>
      </c>
      <c r="K562" s="41" t="s">
        <v>134</v>
      </c>
      <c r="L562" s="40">
        <v>19930601</v>
      </c>
      <c r="M562" s="39">
        <v>0</v>
      </c>
      <c r="N562" s="39">
        <v>0</v>
      </c>
      <c r="O562" s="39">
        <v>135</v>
      </c>
      <c r="P562" s="39">
        <v>70</v>
      </c>
      <c r="Q562" s="39">
        <v>300</v>
      </c>
      <c r="R562" s="39">
        <v>300</v>
      </c>
    </row>
    <row r="563" spans="4:18" ht="56.25" x14ac:dyDescent="0.2">
      <c r="D563" s="40">
        <v>655</v>
      </c>
      <c r="E563" s="70" t="s">
        <v>447</v>
      </c>
      <c r="F563" s="43">
        <v>702000025</v>
      </c>
      <c r="G563" s="41" t="s">
        <v>117</v>
      </c>
      <c r="H563" s="42">
        <v>1</v>
      </c>
      <c r="I563" s="42">
        <v>13</v>
      </c>
      <c r="J563" s="71" t="s">
        <v>503</v>
      </c>
      <c r="K563" s="40"/>
      <c r="L563" s="40">
        <v>20200402</v>
      </c>
      <c r="M563" s="39">
        <v>131.43</v>
      </c>
      <c r="N563" s="39">
        <v>91.120999999999995</v>
      </c>
      <c r="O563" s="39">
        <v>39</v>
      </c>
      <c r="P563" s="39">
        <v>0</v>
      </c>
      <c r="Q563" s="39">
        <v>0</v>
      </c>
      <c r="R563" s="39">
        <v>0</v>
      </c>
    </row>
    <row r="564" spans="4:18" ht="56.25" x14ac:dyDescent="0.2">
      <c r="D564" s="40">
        <v>655</v>
      </c>
      <c r="E564" s="70" t="s">
        <v>447</v>
      </c>
      <c r="F564" s="43">
        <v>702000025</v>
      </c>
      <c r="G564" s="41" t="s">
        <v>117</v>
      </c>
      <c r="H564" s="42">
        <v>5</v>
      </c>
      <c r="I564" s="42">
        <v>1</v>
      </c>
      <c r="J564" s="71" t="s">
        <v>503</v>
      </c>
      <c r="K564" s="40"/>
      <c r="L564" s="40">
        <v>20200402</v>
      </c>
      <c r="M564" s="39">
        <v>254.4</v>
      </c>
      <c r="N564" s="39">
        <v>254.4</v>
      </c>
      <c r="O564" s="39">
        <v>0</v>
      </c>
      <c r="P564" s="39">
        <v>0</v>
      </c>
      <c r="Q564" s="39">
        <v>0</v>
      </c>
      <c r="R564" s="39">
        <v>0</v>
      </c>
    </row>
    <row r="565" spans="4:18" ht="56.25" x14ac:dyDescent="0.2">
      <c r="D565" s="40">
        <v>655</v>
      </c>
      <c r="E565" s="70" t="s">
        <v>447</v>
      </c>
      <c r="F565" s="43">
        <v>702000025</v>
      </c>
      <c r="G565" s="41" t="s">
        <v>117</v>
      </c>
      <c r="H565" s="42">
        <v>5</v>
      </c>
      <c r="I565" s="42">
        <v>3</v>
      </c>
      <c r="J565" s="71" t="s">
        <v>503</v>
      </c>
      <c r="K565" s="40"/>
      <c r="L565" s="40">
        <v>20200402</v>
      </c>
      <c r="M565" s="39">
        <v>204.53299999999999</v>
      </c>
      <c r="N565" s="39">
        <v>204.51900000000001</v>
      </c>
      <c r="O565" s="39">
        <v>0</v>
      </c>
      <c r="P565" s="39">
        <v>0</v>
      </c>
      <c r="Q565" s="39">
        <v>0</v>
      </c>
      <c r="R565" s="39">
        <v>0</v>
      </c>
    </row>
    <row r="566" spans="4:18" ht="56.25" x14ac:dyDescent="0.2">
      <c r="D566" s="40">
        <v>655</v>
      </c>
      <c r="E566" s="70" t="s">
        <v>447</v>
      </c>
      <c r="F566" s="43">
        <v>702000025</v>
      </c>
      <c r="G566" s="41" t="s">
        <v>117</v>
      </c>
      <c r="H566" s="42">
        <v>8</v>
      </c>
      <c r="I566" s="42">
        <v>1</v>
      </c>
      <c r="J566" s="71" t="s">
        <v>503</v>
      </c>
      <c r="K566" s="40"/>
      <c r="L566" s="40">
        <v>20200402</v>
      </c>
      <c r="M566" s="39">
        <v>44.7</v>
      </c>
      <c r="N566" s="39">
        <v>11.54</v>
      </c>
      <c r="O566" s="39">
        <v>20</v>
      </c>
      <c r="P566" s="39">
        <v>0</v>
      </c>
      <c r="Q566" s="39">
        <v>0</v>
      </c>
      <c r="R566" s="39">
        <v>0</v>
      </c>
    </row>
    <row r="567" spans="4:18" ht="22.5" x14ac:dyDescent="0.2">
      <c r="D567" s="40">
        <v>655</v>
      </c>
      <c r="E567" s="70" t="s">
        <v>447</v>
      </c>
      <c r="F567" s="43">
        <v>704010001</v>
      </c>
      <c r="G567" s="41" t="s">
        <v>110</v>
      </c>
      <c r="H567" s="42">
        <v>3</v>
      </c>
      <c r="I567" s="42">
        <v>4</v>
      </c>
      <c r="J567" s="100" t="s">
        <v>504</v>
      </c>
      <c r="K567" s="41" t="s">
        <v>333</v>
      </c>
      <c r="L567" s="40">
        <v>19971120</v>
      </c>
      <c r="M567" s="39">
        <v>8.7590000000000003</v>
      </c>
      <c r="N567" s="39">
        <v>8.7590000000000003</v>
      </c>
      <c r="O567" s="39">
        <v>9.4</v>
      </c>
      <c r="P567" s="39">
        <v>9.1</v>
      </c>
      <c r="Q567" s="39">
        <v>9.1</v>
      </c>
      <c r="R567" s="39">
        <v>9.1</v>
      </c>
    </row>
    <row r="568" spans="4:18" ht="33.75" x14ac:dyDescent="0.2">
      <c r="D568" s="40">
        <v>655</v>
      </c>
      <c r="E568" s="70" t="s">
        <v>447</v>
      </c>
      <c r="F568" s="43">
        <v>704010003</v>
      </c>
      <c r="G568" s="41" t="s">
        <v>279</v>
      </c>
      <c r="H568" s="42">
        <v>2</v>
      </c>
      <c r="I568" s="42">
        <v>3</v>
      </c>
      <c r="J568" s="99" t="s">
        <v>522</v>
      </c>
      <c r="K568" s="41" t="s">
        <v>332</v>
      </c>
      <c r="L568" s="40">
        <v>19980409</v>
      </c>
      <c r="M568" s="39">
        <v>219</v>
      </c>
      <c r="N568" s="39">
        <v>219</v>
      </c>
      <c r="O568" s="39">
        <v>245.4</v>
      </c>
      <c r="P568" s="39">
        <v>245.4</v>
      </c>
      <c r="Q568" s="39">
        <v>260.2</v>
      </c>
      <c r="R568" s="39">
        <v>260.2</v>
      </c>
    </row>
    <row r="569" spans="4:18" ht="123.75" x14ac:dyDescent="0.2">
      <c r="D569" s="40">
        <v>655</v>
      </c>
      <c r="E569" s="70" t="s">
        <v>447</v>
      </c>
      <c r="F569" s="43">
        <v>704010031</v>
      </c>
      <c r="G569" s="41" t="s">
        <v>278</v>
      </c>
      <c r="H569" s="42">
        <v>1</v>
      </c>
      <c r="I569" s="42">
        <v>13</v>
      </c>
      <c r="J569" s="71" t="s">
        <v>482</v>
      </c>
      <c r="K569" s="40"/>
      <c r="L569" s="40">
        <v>20200617</v>
      </c>
      <c r="M569" s="39">
        <v>33.552</v>
      </c>
      <c r="N569" s="39">
        <v>33.552</v>
      </c>
      <c r="O569" s="39">
        <v>0</v>
      </c>
      <c r="P569" s="39">
        <v>0</v>
      </c>
      <c r="Q569" s="39">
        <v>0</v>
      </c>
      <c r="R569" s="39">
        <v>0</v>
      </c>
    </row>
    <row r="570" spans="4:18" ht="45" x14ac:dyDescent="0.2">
      <c r="D570" s="40">
        <v>655</v>
      </c>
      <c r="E570" s="70" t="s">
        <v>447</v>
      </c>
      <c r="F570" s="43">
        <v>704020001</v>
      </c>
      <c r="G570" s="41" t="s">
        <v>93</v>
      </c>
      <c r="H570" s="42">
        <v>3</v>
      </c>
      <c r="I570" s="42">
        <v>4</v>
      </c>
      <c r="J570" s="100" t="s">
        <v>504</v>
      </c>
      <c r="K570" s="40"/>
      <c r="L570" s="40">
        <v>19971120</v>
      </c>
      <c r="M570" s="39">
        <v>2.399</v>
      </c>
      <c r="N570" s="39">
        <v>2.399</v>
      </c>
      <c r="O570" s="39">
        <v>2.9</v>
      </c>
      <c r="P570" s="39">
        <v>2.9</v>
      </c>
      <c r="Q570" s="39">
        <v>2.9</v>
      </c>
      <c r="R570" s="39">
        <v>2.9</v>
      </c>
    </row>
    <row r="571" spans="4:18" ht="157.5" x14ac:dyDescent="0.2">
      <c r="D571" s="40">
        <v>655</v>
      </c>
      <c r="E571" s="70" t="s">
        <v>447</v>
      </c>
      <c r="F571" s="43">
        <v>704020054</v>
      </c>
      <c r="G571" s="41" t="s">
        <v>61</v>
      </c>
      <c r="H571" s="42">
        <v>4</v>
      </c>
      <c r="I571" s="42">
        <v>5</v>
      </c>
      <c r="J571" s="71" t="s">
        <v>546</v>
      </c>
      <c r="K571" s="41" t="s">
        <v>307</v>
      </c>
      <c r="L571" s="40">
        <v>20200101</v>
      </c>
      <c r="M571" s="39">
        <v>54</v>
      </c>
      <c r="N571" s="39">
        <v>54</v>
      </c>
      <c r="O571" s="39">
        <v>92.16</v>
      </c>
      <c r="P571" s="39">
        <v>0</v>
      </c>
      <c r="Q571" s="39">
        <v>0</v>
      </c>
      <c r="R571" s="39">
        <v>0</v>
      </c>
    </row>
    <row r="572" spans="4:18" ht="56.25" x14ac:dyDescent="0.2">
      <c r="D572" s="40">
        <v>655</v>
      </c>
      <c r="E572" s="70" t="s">
        <v>447</v>
      </c>
      <c r="F572" s="43">
        <v>704020076</v>
      </c>
      <c r="G572" s="41" t="s">
        <v>375</v>
      </c>
      <c r="H572" s="42">
        <v>4</v>
      </c>
      <c r="I572" s="42">
        <v>1</v>
      </c>
      <c r="J572" s="71" t="s">
        <v>547</v>
      </c>
      <c r="K572" s="40"/>
      <c r="L572" s="40">
        <v>20190101</v>
      </c>
      <c r="M572" s="39">
        <v>0</v>
      </c>
      <c r="N572" s="39">
        <v>0</v>
      </c>
      <c r="O572" s="39">
        <v>219.85</v>
      </c>
      <c r="P572" s="39">
        <v>0</v>
      </c>
      <c r="Q572" s="39">
        <v>0</v>
      </c>
      <c r="R572" s="39">
        <v>0</v>
      </c>
    </row>
    <row r="573" spans="4:18" ht="247.5" x14ac:dyDescent="0.2">
      <c r="D573" s="40">
        <v>655</v>
      </c>
      <c r="E573" s="70" t="s">
        <v>447</v>
      </c>
      <c r="F573" s="43">
        <v>704020082</v>
      </c>
      <c r="G573" s="41" t="s">
        <v>51</v>
      </c>
      <c r="H573" s="42">
        <v>6</v>
      </c>
      <c r="I573" s="42">
        <v>5</v>
      </c>
      <c r="J573" s="71" t="s">
        <v>548</v>
      </c>
      <c r="K573" s="40"/>
      <c r="L573" s="40">
        <v>20190101</v>
      </c>
      <c r="M573" s="39">
        <v>0.30399999999999999</v>
      </c>
      <c r="N573" s="39">
        <v>0.3</v>
      </c>
      <c r="O573" s="39">
        <v>0.3</v>
      </c>
      <c r="P573" s="39">
        <v>0.3</v>
      </c>
      <c r="Q573" s="39">
        <v>0.3</v>
      </c>
      <c r="R573" s="39">
        <v>0.3</v>
      </c>
    </row>
    <row r="574" spans="4:18" ht="67.5" x14ac:dyDescent="0.2">
      <c r="D574" s="40">
        <v>655</v>
      </c>
      <c r="E574" s="70" t="s">
        <v>447</v>
      </c>
      <c r="F574" s="43">
        <v>706021001</v>
      </c>
      <c r="G574" s="41" t="s">
        <v>274</v>
      </c>
      <c r="H574" s="42">
        <v>1</v>
      </c>
      <c r="I574" s="42">
        <v>4</v>
      </c>
      <c r="J574" s="71" t="s">
        <v>549</v>
      </c>
      <c r="K574" s="41" t="s">
        <v>328</v>
      </c>
      <c r="L574" s="40">
        <v>20180101</v>
      </c>
      <c r="M574" s="39">
        <v>140.30000000000001</v>
      </c>
      <c r="N574" s="39">
        <v>140.30000000000001</v>
      </c>
      <c r="O574" s="39">
        <v>137.1</v>
      </c>
      <c r="P574" s="39">
        <v>0</v>
      </c>
      <c r="Q574" s="39">
        <v>0</v>
      </c>
      <c r="R574" s="39">
        <v>0</v>
      </c>
    </row>
    <row r="575" spans="4:18" ht="56.25" x14ac:dyDescent="0.2">
      <c r="D575" s="40">
        <v>655</v>
      </c>
      <c r="E575" s="70" t="s">
        <v>447</v>
      </c>
      <c r="F575" s="43">
        <v>706021004</v>
      </c>
      <c r="G575" s="41" t="s">
        <v>158</v>
      </c>
      <c r="H575" s="42">
        <v>5</v>
      </c>
      <c r="I575" s="42">
        <v>2</v>
      </c>
      <c r="J575" s="71" t="s">
        <v>550</v>
      </c>
      <c r="K575" s="41" t="s">
        <v>134</v>
      </c>
      <c r="L575" s="40">
        <v>20130814</v>
      </c>
      <c r="M575" s="39">
        <v>4173.7269999999999</v>
      </c>
      <c r="N575" s="39">
        <v>2625.723</v>
      </c>
      <c r="O575" s="39">
        <v>2015.8409999999999</v>
      </c>
      <c r="P575" s="39">
        <v>622.11199999999997</v>
      </c>
      <c r="Q575" s="39">
        <v>606.03399999999999</v>
      </c>
      <c r="R575" s="39">
        <v>606.03399999999999</v>
      </c>
    </row>
    <row r="576" spans="4:18" ht="101.25" x14ac:dyDescent="0.2">
      <c r="D576" s="40">
        <v>655</v>
      </c>
      <c r="E576" s="70" t="s">
        <v>447</v>
      </c>
      <c r="F576" s="43">
        <v>706021007</v>
      </c>
      <c r="G576" s="41" t="s">
        <v>273</v>
      </c>
      <c r="H576" s="42">
        <v>5</v>
      </c>
      <c r="I576" s="42">
        <v>1</v>
      </c>
      <c r="J576" s="71" t="s">
        <v>550</v>
      </c>
      <c r="K576" s="41" t="s">
        <v>328</v>
      </c>
      <c r="L576" s="40">
        <v>20130814</v>
      </c>
      <c r="M576" s="39">
        <v>1995.847</v>
      </c>
      <c r="N576" s="39">
        <v>1992.952</v>
      </c>
      <c r="O576" s="39">
        <v>2867.527</v>
      </c>
      <c r="P576" s="39">
        <v>0</v>
      </c>
      <c r="Q576" s="39">
        <v>0</v>
      </c>
      <c r="R576" s="39">
        <v>0</v>
      </c>
    </row>
    <row r="577" spans="4:18" ht="270" x14ac:dyDescent="0.2">
      <c r="D577" s="40">
        <v>655</v>
      </c>
      <c r="E577" s="70" t="s">
        <v>447</v>
      </c>
      <c r="F577" s="43">
        <v>706021031</v>
      </c>
      <c r="G577" s="41" t="s">
        <v>330</v>
      </c>
      <c r="H577" s="42">
        <v>4</v>
      </c>
      <c r="I577" s="42">
        <v>12</v>
      </c>
      <c r="J577" s="71" t="s">
        <v>550</v>
      </c>
      <c r="K577" s="41" t="s">
        <v>328</v>
      </c>
      <c r="L577" s="40">
        <v>20130814</v>
      </c>
      <c r="M577" s="39">
        <v>2331.0859999999998</v>
      </c>
      <c r="N577" s="39">
        <v>704</v>
      </c>
      <c r="O577" s="39">
        <v>331.08600000000001</v>
      </c>
      <c r="P577" s="39">
        <v>0</v>
      </c>
      <c r="Q577" s="39">
        <v>0</v>
      </c>
      <c r="R577" s="39">
        <v>0</v>
      </c>
    </row>
    <row r="578" spans="4:18" ht="270" x14ac:dyDescent="0.2">
      <c r="D578" s="40">
        <v>655</v>
      </c>
      <c r="E578" s="70" t="s">
        <v>447</v>
      </c>
      <c r="F578" s="43">
        <v>706021031</v>
      </c>
      <c r="G578" s="41" t="s">
        <v>330</v>
      </c>
      <c r="H578" s="42">
        <v>8</v>
      </c>
      <c r="I578" s="42">
        <v>1</v>
      </c>
      <c r="J578" s="71" t="s">
        <v>550</v>
      </c>
      <c r="K578" s="41" t="s">
        <v>328</v>
      </c>
      <c r="L578" s="40">
        <v>20130814</v>
      </c>
      <c r="M578" s="39">
        <v>109583.66099999999</v>
      </c>
      <c r="N578" s="39">
        <v>6904.2839999999997</v>
      </c>
      <c r="O578" s="39">
        <v>102679.37699999999</v>
      </c>
      <c r="P578" s="39">
        <v>0</v>
      </c>
      <c r="Q578" s="39">
        <v>0</v>
      </c>
      <c r="R578" s="39">
        <v>0</v>
      </c>
    </row>
    <row r="579" spans="4:18" ht="45" x14ac:dyDescent="0.2">
      <c r="D579" s="40">
        <v>655</v>
      </c>
      <c r="E579" s="70" t="s">
        <v>447</v>
      </c>
      <c r="F579" s="43">
        <v>707000000</v>
      </c>
      <c r="G579" s="41" t="s">
        <v>270</v>
      </c>
      <c r="H579" s="42">
        <v>1</v>
      </c>
      <c r="I579" s="42">
        <v>13</v>
      </c>
      <c r="J579" s="71" t="s">
        <v>510</v>
      </c>
      <c r="K579" s="41" t="s">
        <v>374</v>
      </c>
      <c r="L579" s="40">
        <v>20070720</v>
      </c>
      <c r="M579" s="39">
        <v>0</v>
      </c>
      <c r="N579" s="39">
        <v>0</v>
      </c>
      <c r="O579" s="39">
        <v>0</v>
      </c>
      <c r="P579" s="39">
        <v>1093.0530000000001</v>
      </c>
      <c r="Q579" s="39">
        <v>2095.5340000000001</v>
      </c>
      <c r="R579" s="39">
        <v>2095.5340000000001</v>
      </c>
    </row>
    <row r="580" spans="4:18" ht="67.5" x14ac:dyDescent="0.2">
      <c r="D580" s="40">
        <v>656</v>
      </c>
      <c r="E580" s="70" t="s">
        <v>448</v>
      </c>
      <c r="F580" s="43">
        <v>701010001</v>
      </c>
      <c r="G580" s="41" t="s">
        <v>326</v>
      </c>
      <c r="H580" s="42">
        <v>1</v>
      </c>
      <c r="I580" s="42">
        <v>11</v>
      </c>
      <c r="J580" s="71" t="s">
        <v>551</v>
      </c>
      <c r="K580" s="41" t="s">
        <v>373</v>
      </c>
      <c r="L580" s="40">
        <v>20090429</v>
      </c>
      <c r="M580" s="39">
        <v>10</v>
      </c>
      <c r="N580" s="39">
        <v>0</v>
      </c>
      <c r="O580" s="39">
        <v>10</v>
      </c>
      <c r="P580" s="39">
        <v>10</v>
      </c>
      <c r="Q580" s="39">
        <v>10</v>
      </c>
      <c r="R580" s="39">
        <v>10</v>
      </c>
    </row>
    <row r="581" spans="4:18" ht="45" x14ac:dyDescent="0.2">
      <c r="D581" s="40">
        <v>656</v>
      </c>
      <c r="E581" s="70" t="s">
        <v>448</v>
      </c>
      <c r="F581" s="43">
        <v>701010003</v>
      </c>
      <c r="G581" s="41" t="s">
        <v>324</v>
      </c>
      <c r="H581" s="42">
        <v>3</v>
      </c>
      <c r="I581" s="42">
        <v>10</v>
      </c>
      <c r="J581" s="101" t="s">
        <v>486</v>
      </c>
      <c r="K581" s="41" t="s">
        <v>372</v>
      </c>
      <c r="L581" s="40">
        <v>20190101</v>
      </c>
      <c r="M581" s="39">
        <v>0</v>
      </c>
      <c r="N581" s="39">
        <v>0</v>
      </c>
      <c r="O581" s="39">
        <v>400</v>
      </c>
      <c r="P581" s="39">
        <v>400</v>
      </c>
      <c r="Q581" s="39">
        <v>400</v>
      </c>
      <c r="R581" s="39">
        <v>400</v>
      </c>
    </row>
    <row r="582" spans="4:18" ht="67.5" x14ac:dyDescent="0.2">
      <c r="D582" s="40">
        <v>656</v>
      </c>
      <c r="E582" s="70" t="s">
        <v>448</v>
      </c>
      <c r="F582" s="43">
        <v>701010005</v>
      </c>
      <c r="G582" s="41" t="s">
        <v>321</v>
      </c>
      <c r="H582" s="42">
        <v>4</v>
      </c>
      <c r="I582" s="42">
        <v>10</v>
      </c>
      <c r="J582" s="71" t="s">
        <v>371</v>
      </c>
      <c r="K582" s="41" t="s">
        <v>356</v>
      </c>
      <c r="L582" s="40">
        <v>20101220</v>
      </c>
      <c r="M582" s="39">
        <v>232.267</v>
      </c>
      <c r="N582" s="39">
        <v>232.267</v>
      </c>
      <c r="O582" s="39">
        <v>143.672</v>
      </c>
      <c r="P582" s="39">
        <v>143.672</v>
      </c>
      <c r="Q582" s="39">
        <v>143.672</v>
      </c>
      <c r="R582" s="39">
        <v>143.672</v>
      </c>
    </row>
    <row r="583" spans="4:18" ht="45" x14ac:dyDescent="0.2">
      <c r="D583" s="40">
        <v>656</v>
      </c>
      <c r="E583" s="70" t="s">
        <v>448</v>
      </c>
      <c r="F583" s="43">
        <v>701010006</v>
      </c>
      <c r="G583" s="41" t="s">
        <v>319</v>
      </c>
      <c r="H583" s="42">
        <v>8</v>
      </c>
      <c r="I583" s="42">
        <v>1</v>
      </c>
      <c r="J583" s="100" t="s">
        <v>492</v>
      </c>
      <c r="K583" s="41" t="s">
        <v>134</v>
      </c>
      <c r="L583" s="40">
        <v>20190101</v>
      </c>
      <c r="M583" s="39">
        <v>5.16</v>
      </c>
      <c r="N583" s="39">
        <v>5.16</v>
      </c>
      <c r="O583" s="39">
        <v>0</v>
      </c>
      <c r="P583" s="39">
        <v>0</v>
      </c>
      <c r="Q583" s="39">
        <v>0</v>
      </c>
      <c r="R583" s="39">
        <v>0</v>
      </c>
    </row>
    <row r="584" spans="4:18" ht="45" x14ac:dyDescent="0.2">
      <c r="D584" s="40">
        <v>656</v>
      </c>
      <c r="E584" s="70" t="s">
        <v>448</v>
      </c>
      <c r="F584" s="43">
        <v>701010006</v>
      </c>
      <c r="G584" s="41" t="s">
        <v>319</v>
      </c>
      <c r="H584" s="42">
        <v>8</v>
      </c>
      <c r="I584" s="42">
        <v>1</v>
      </c>
      <c r="J584" s="100" t="s">
        <v>492</v>
      </c>
      <c r="K584" s="41" t="s">
        <v>134</v>
      </c>
      <c r="L584" s="40">
        <v>20190101</v>
      </c>
      <c r="M584" s="39">
        <v>8282.18</v>
      </c>
      <c r="N584" s="39">
        <v>8203.0730000000003</v>
      </c>
      <c r="O584" s="39">
        <v>8124.0690000000004</v>
      </c>
      <c r="P584" s="39">
        <v>9044.3009999999995</v>
      </c>
      <c r="Q584" s="39">
        <v>8864.3009999999995</v>
      </c>
      <c r="R584" s="39">
        <v>8864.3009999999995</v>
      </c>
    </row>
    <row r="585" spans="4:18" ht="45" x14ac:dyDescent="0.2">
      <c r="D585" s="40">
        <v>656</v>
      </c>
      <c r="E585" s="70" t="s">
        <v>448</v>
      </c>
      <c r="F585" s="43">
        <v>701010006</v>
      </c>
      <c r="G585" s="41" t="s">
        <v>319</v>
      </c>
      <c r="H585" s="42">
        <v>8</v>
      </c>
      <c r="I585" s="42">
        <v>2</v>
      </c>
      <c r="J585" s="100" t="s">
        <v>492</v>
      </c>
      <c r="K585" s="41" t="s">
        <v>134</v>
      </c>
      <c r="L585" s="40">
        <v>20190101</v>
      </c>
      <c r="M585" s="39">
        <v>637.76800000000003</v>
      </c>
      <c r="N585" s="39">
        <v>637.76800000000003</v>
      </c>
      <c r="O585" s="39">
        <v>564.92200000000003</v>
      </c>
      <c r="P585" s="39">
        <v>638.92100000000005</v>
      </c>
      <c r="Q585" s="39">
        <v>638.92100000000005</v>
      </c>
      <c r="R585" s="39">
        <v>638.92100000000005</v>
      </c>
    </row>
    <row r="586" spans="4:18" ht="45" x14ac:dyDescent="0.2">
      <c r="D586" s="40">
        <v>656</v>
      </c>
      <c r="E586" s="70" t="s">
        <v>448</v>
      </c>
      <c r="F586" s="43">
        <v>701010007</v>
      </c>
      <c r="G586" s="41" t="s">
        <v>316</v>
      </c>
      <c r="H586" s="42">
        <v>11</v>
      </c>
      <c r="I586" s="42">
        <v>1</v>
      </c>
      <c r="J586" s="71" t="s">
        <v>513</v>
      </c>
      <c r="K586" s="41" t="s">
        <v>370</v>
      </c>
      <c r="L586" s="40">
        <v>20190101</v>
      </c>
      <c r="M586" s="39">
        <v>394.86900000000003</v>
      </c>
      <c r="N586" s="39">
        <v>394.041</v>
      </c>
      <c r="O586" s="39">
        <v>439.34100000000001</v>
      </c>
      <c r="P586" s="39">
        <v>406.58600000000001</v>
      </c>
      <c r="Q586" s="39">
        <v>406.58600000000001</v>
      </c>
      <c r="R586" s="39">
        <v>406.58600000000001</v>
      </c>
    </row>
    <row r="587" spans="4:18" ht="45" x14ac:dyDescent="0.2">
      <c r="D587" s="40">
        <v>656</v>
      </c>
      <c r="E587" s="70" t="s">
        <v>448</v>
      </c>
      <c r="F587" s="43">
        <v>701010010</v>
      </c>
      <c r="G587" s="41" t="s">
        <v>347</v>
      </c>
      <c r="H587" s="42">
        <v>5</v>
      </c>
      <c r="I587" s="42">
        <v>1</v>
      </c>
      <c r="J587" s="101" t="s">
        <v>518</v>
      </c>
      <c r="K587" s="41" t="s">
        <v>356</v>
      </c>
      <c r="L587" s="40">
        <v>20190101</v>
      </c>
      <c r="M587" s="39">
        <v>505.58199999999999</v>
      </c>
      <c r="N587" s="39">
        <v>502.12299999999999</v>
      </c>
      <c r="O587" s="39">
        <v>825</v>
      </c>
      <c r="P587" s="39">
        <v>0</v>
      </c>
      <c r="Q587" s="39">
        <v>0</v>
      </c>
      <c r="R587" s="39">
        <v>0</v>
      </c>
    </row>
    <row r="588" spans="4:18" ht="56.25" x14ac:dyDescent="0.2">
      <c r="D588" s="40">
        <v>656</v>
      </c>
      <c r="E588" s="70" t="s">
        <v>448</v>
      </c>
      <c r="F588" s="43">
        <v>701010010</v>
      </c>
      <c r="G588" s="41" t="s">
        <v>347</v>
      </c>
      <c r="H588" s="42">
        <v>5</v>
      </c>
      <c r="I588" s="42">
        <v>3</v>
      </c>
      <c r="J588" s="71" t="s">
        <v>369</v>
      </c>
      <c r="K588" s="40"/>
      <c r="L588" s="40">
        <v>20190101</v>
      </c>
      <c r="M588" s="39">
        <v>6.766</v>
      </c>
      <c r="N588" s="39">
        <v>6.766</v>
      </c>
      <c r="O588" s="39">
        <v>0</v>
      </c>
      <c r="P588" s="39">
        <v>0</v>
      </c>
      <c r="Q588" s="39">
        <v>0</v>
      </c>
      <c r="R588" s="39">
        <v>0</v>
      </c>
    </row>
    <row r="589" spans="4:18" ht="56.25" x14ac:dyDescent="0.2">
      <c r="D589" s="40">
        <v>656</v>
      </c>
      <c r="E589" s="70" t="s">
        <v>448</v>
      </c>
      <c r="F589" s="43">
        <v>701010010</v>
      </c>
      <c r="G589" s="41" t="s">
        <v>347</v>
      </c>
      <c r="H589" s="42">
        <v>5</v>
      </c>
      <c r="I589" s="42">
        <v>3</v>
      </c>
      <c r="J589" s="71" t="s">
        <v>369</v>
      </c>
      <c r="K589" s="40"/>
      <c r="L589" s="40">
        <v>20190101</v>
      </c>
      <c r="M589" s="39">
        <v>100</v>
      </c>
      <c r="N589" s="39">
        <v>100</v>
      </c>
      <c r="O589" s="39">
        <v>0</v>
      </c>
      <c r="P589" s="39">
        <v>0</v>
      </c>
      <c r="Q589" s="39">
        <v>0</v>
      </c>
      <c r="R589" s="39">
        <v>0</v>
      </c>
    </row>
    <row r="590" spans="4:18" ht="56.25" x14ac:dyDescent="0.2">
      <c r="D590" s="40">
        <v>656</v>
      </c>
      <c r="E590" s="70" t="s">
        <v>448</v>
      </c>
      <c r="F590" s="43">
        <v>701010010</v>
      </c>
      <c r="G590" s="41" t="s">
        <v>347</v>
      </c>
      <c r="H590" s="42">
        <v>5</v>
      </c>
      <c r="I590" s="42">
        <v>3</v>
      </c>
      <c r="J590" s="71" t="s">
        <v>369</v>
      </c>
      <c r="K590" s="40"/>
      <c r="L590" s="40">
        <v>20190101</v>
      </c>
      <c r="M590" s="39">
        <v>4691.6909999999998</v>
      </c>
      <c r="N590" s="39">
        <v>4302.0450000000001</v>
      </c>
      <c r="O590" s="39">
        <v>4065.0720000000001</v>
      </c>
      <c r="P590" s="39">
        <v>300</v>
      </c>
      <c r="Q590" s="39">
        <v>300</v>
      </c>
      <c r="R590" s="39">
        <v>300</v>
      </c>
    </row>
    <row r="591" spans="4:18" ht="56.25" x14ac:dyDescent="0.2">
      <c r="D591" s="40">
        <v>656</v>
      </c>
      <c r="E591" s="70" t="s">
        <v>448</v>
      </c>
      <c r="F591" s="43">
        <v>701010018</v>
      </c>
      <c r="G591" s="41" t="s">
        <v>309</v>
      </c>
      <c r="H591" s="42">
        <v>3</v>
      </c>
      <c r="I591" s="42">
        <v>14</v>
      </c>
      <c r="J591" s="71" t="s">
        <v>368</v>
      </c>
      <c r="K591" s="41" t="s">
        <v>367</v>
      </c>
      <c r="L591" s="40">
        <v>20140101</v>
      </c>
      <c r="M591" s="39">
        <v>13.56</v>
      </c>
      <c r="N591" s="39">
        <v>13.56</v>
      </c>
      <c r="O591" s="39">
        <v>13.56</v>
      </c>
      <c r="P591" s="39">
        <v>13.58</v>
      </c>
      <c r="Q591" s="39">
        <v>13.58</v>
      </c>
      <c r="R591" s="39">
        <v>13.58</v>
      </c>
    </row>
    <row r="592" spans="4:18" ht="56.25" x14ac:dyDescent="0.2">
      <c r="D592" s="40">
        <v>656</v>
      </c>
      <c r="E592" s="70" t="s">
        <v>448</v>
      </c>
      <c r="F592" s="43">
        <v>701010018</v>
      </c>
      <c r="G592" s="41" t="s">
        <v>309</v>
      </c>
      <c r="H592" s="42">
        <v>3</v>
      </c>
      <c r="I592" s="42">
        <v>14</v>
      </c>
      <c r="J592" s="71" t="s">
        <v>368</v>
      </c>
      <c r="K592" s="41" t="s">
        <v>367</v>
      </c>
      <c r="L592" s="40">
        <v>20140101</v>
      </c>
      <c r="M592" s="39">
        <v>13.56</v>
      </c>
      <c r="N592" s="39">
        <v>13.56</v>
      </c>
      <c r="O592" s="39">
        <v>23.56</v>
      </c>
      <c r="P592" s="39">
        <v>23.58</v>
      </c>
      <c r="Q592" s="39">
        <v>23.58</v>
      </c>
      <c r="R592" s="39">
        <v>23.58</v>
      </c>
    </row>
    <row r="593" spans="4:18" ht="56.25" x14ac:dyDescent="0.2">
      <c r="D593" s="40">
        <v>656</v>
      </c>
      <c r="E593" s="70" t="s">
        <v>448</v>
      </c>
      <c r="F593" s="43">
        <v>701020001</v>
      </c>
      <c r="G593" s="41" t="s">
        <v>158</v>
      </c>
      <c r="H593" s="42">
        <v>5</v>
      </c>
      <c r="I593" s="42">
        <v>1</v>
      </c>
      <c r="J593" s="71" t="s">
        <v>366</v>
      </c>
      <c r="K593" s="41" t="s">
        <v>365</v>
      </c>
      <c r="L593" s="40">
        <v>20101220</v>
      </c>
      <c r="M593" s="39">
        <v>2505.2220000000002</v>
      </c>
      <c r="N593" s="39">
        <v>2505.2220000000002</v>
      </c>
      <c r="O593" s="39">
        <v>2982.65</v>
      </c>
      <c r="P593" s="39">
        <v>3116.86</v>
      </c>
      <c r="Q593" s="39">
        <v>3257.14</v>
      </c>
      <c r="R593" s="39">
        <v>3257.14</v>
      </c>
    </row>
    <row r="594" spans="4:18" ht="157.5" x14ac:dyDescent="0.2">
      <c r="D594" s="40">
        <v>656</v>
      </c>
      <c r="E594" s="70" t="s">
        <v>448</v>
      </c>
      <c r="F594" s="43">
        <v>701020003</v>
      </c>
      <c r="G594" s="41" t="s">
        <v>303</v>
      </c>
      <c r="H594" s="42">
        <v>4</v>
      </c>
      <c r="I594" s="42">
        <v>9</v>
      </c>
      <c r="J594" s="71" t="s">
        <v>364</v>
      </c>
      <c r="K594" s="41" t="s">
        <v>134</v>
      </c>
      <c r="L594" s="40">
        <v>20190101</v>
      </c>
      <c r="M594" s="39">
        <v>8740.116</v>
      </c>
      <c r="N594" s="39">
        <v>8740.116</v>
      </c>
      <c r="O594" s="39">
        <v>14369.311</v>
      </c>
      <c r="P594" s="39">
        <v>9141.9330000000009</v>
      </c>
      <c r="Q594" s="39">
        <v>9599</v>
      </c>
      <c r="R594" s="39">
        <v>9599</v>
      </c>
    </row>
    <row r="595" spans="4:18" ht="45" x14ac:dyDescent="0.2">
      <c r="D595" s="40">
        <v>656</v>
      </c>
      <c r="E595" s="70" t="s">
        <v>448</v>
      </c>
      <c r="F595" s="43">
        <v>701020012</v>
      </c>
      <c r="G595" s="41" t="s">
        <v>300</v>
      </c>
      <c r="H595" s="42">
        <v>3</v>
      </c>
      <c r="I595" s="42">
        <v>9</v>
      </c>
      <c r="J595" s="100" t="s">
        <v>489</v>
      </c>
      <c r="K595" s="41" t="s">
        <v>134</v>
      </c>
      <c r="L595" s="40">
        <v>20190101</v>
      </c>
      <c r="M595" s="39">
        <v>1001.242</v>
      </c>
      <c r="N595" s="39">
        <v>987.8</v>
      </c>
      <c r="O595" s="39">
        <v>0</v>
      </c>
      <c r="P595" s="39">
        <v>0</v>
      </c>
      <c r="Q595" s="39">
        <v>0</v>
      </c>
      <c r="R595" s="39">
        <v>0</v>
      </c>
    </row>
    <row r="596" spans="4:18" ht="45" x14ac:dyDescent="0.2">
      <c r="D596" s="40">
        <v>656</v>
      </c>
      <c r="E596" s="70" t="s">
        <v>448</v>
      </c>
      <c r="F596" s="43">
        <v>701020012</v>
      </c>
      <c r="G596" s="41" t="s">
        <v>300</v>
      </c>
      <c r="H596" s="42">
        <v>3</v>
      </c>
      <c r="I596" s="42">
        <v>10</v>
      </c>
      <c r="J596" s="99" t="s">
        <v>489</v>
      </c>
      <c r="K596" s="41" t="s">
        <v>134</v>
      </c>
      <c r="L596" s="40">
        <v>20190101</v>
      </c>
      <c r="M596" s="39">
        <v>0</v>
      </c>
      <c r="N596" s="39">
        <v>0</v>
      </c>
      <c r="O596" s="39">
        <v>435.98899999999998</v>
      </c>
      <c r="P596" s="39">
        <v>865.98900000000003</v>
      </c>
      <c r="Q596" s="39">
        <v>865.98900000000003</v>
      </c>
      <c r="R596" s="39">
        <v>865.98900000000003</v>
      </c>
    </row>
    <row r="597" spans="4:18" ht="45" x14ac:dyDescent="0.2">
      <c r="D597" s="40">
        <v>656</v>
      </c>
      <c r="E597" s="70" t="s">
        <v>448</v>
      </c>
      <c r="F597" s="43">
        <v>701020017</v>
      </c>
      <c r="G597" s="41" t="s">
        <v>363</v>
      </c>
      <c r="H597" s="42">
        <v>6</v>
      </c>
      <c r="I597" s="42">
        <v>5</v>
      </c>
      <c r="J597" s="71" t="s">
        <v>552</v>
      </c>
      <c r="K597" s="40"/>
      <c r="L597" s="40">
        <v>19980624</v>
      </c>
      <c r="M597" s="39">
        <v>1.6919999999999999</v>
      </c>
      <c r="N597" s="39">
        <v>1.6919999999999999</v>
      </c>
      <c r="O597" s="39">
        <v>0</v>
      </c>
      <c r="P597" s="39">
        <v>0</v>
      </c>
      <c r="Q597" s="39">
        <v>0</v>
      </c>
      <c r="R597" s="39">
        <v>0</v>
      </c>
    </row>
    <row r="598" spans="4:18" ht="45" x14ac:dyDescent="0.2">
      <c r="D598" s="40">
        <v>656</v>
      </c>
      <c r="E598" s="70" t="s">
        <v>448</v>
      </c>
      <c r="F598" s="43">
        <v>701020017</v>
      </c>
      <c r="G598" s="41" t="s">
        <v>363</v>
      </c>
      <c r="H598" s="42">
        <v>6</v>
      </c>
      <c r="I598" s="42">
        <v>5</v>
      </c>
      <c r="J598" s="71" t="s">
        <v>552</v>
      </c>
      <c r="K598" s="40"/>
      <c r="L598" s="40">
        <v>19980624</v>
      </c>
      <c r="M598" s="39">
        <v>82.893000000000001</v>
      </c>
      <c r="N598" s="39">
        <v>82.893000000000001</v>
      </c>
      <c r="O598" s="39">
        <v>0</v>
      </c>
      <c r="P598" s="39">
        <v>0</v>
      </c>
      <c r="Q598" s="39">
        <v>0</v>
      </c>
      <c r="R598" s="39">
        <v>0</v>
      </c>
    </row>
    <row r="599" spans="4:18" ht="45" x14ac:dyDescent="0.2">
      <c r="D599" s="40">
        <v>656</v>
      </c>
      <c r="E599" s="70" t="s">
        <v>448</v>
      </c>
      <c r="F599" s="43">
        <v>702000001</v>
      </c>
      <c r="G599" s="41" t="s">
        <v>142</v>
      </c>
      <c r="H599" s="42">
        <v>1</v>
      </c>
      <c r="I599" s="42">
        <v>2</v>
      </c>
      <c r="J599" s="101" t="s">
        <v>501</v>
      </c>
      <c r="K599" s="40"/>
      <c r="L599" s="40">
        <v>20070601</v>
      </c>
      <c r="M599" s="39">
        <v>393.73399999999998</v>
      </c>
      <c r="N599" s="39">
        <v>370.13400000000001</v>
      </c>
      <c r="O599" s="39">
        <v>258.73399999999998</v>
      </c>
      <c r="P599" s="39">
        <v>341.73399999999998</v>
      </c>
      <c r="Q599" s="39">
        <v>341.73399999999998</v>
      </c>
      <c r="R599" s="39">
        <v>341.73399999999998</v>
      </c>
    </row>
    <row r="600" spans="4:18" ht="45" x14ac:dyDescent="0.2">
      <c r="D600" s="40">
        <v>656</v>
      </c>
      <c r="E600" s="70" t="s">
        <v>448</v>
      </c>
      <c r="F600" s="43">
        <v>702000001</v>
      </c>
      <c r="G600" s="41" t="s">
        <v>142</v>
      </c>
      <c r="H600" s="42">
        <v>1</v>
      </c>
      <c r="I600" s="42">
        <v>2</v>
      </c>
      <c r="J600" s="71" t="s">
        <v>474</v>
      </c>
      <c r="K600" s="41" t="s">
        <v>362</v>
      </c>
      <c r="L600" s="40">
        <v>20090101</v>
      </c>
      <c r="M600" s="39">
        <v>13</v>
      </c>
      <c r="N600" s="39">
        <v>0</v>
      </c>
      <c r="O600" s="39">
        <v>13</v>
      </c>
      <c r="P600" s="39">
        <v>0</v>
      </c>
      <c r="Q600" s="39">
        <v>0</v>
      </c>
      <c r="R600" s="39">
        <v>0</v>
      </c>
    </row>
    <row r="601" spans="4:18" ht="45" x14ac:dyDescent="0.2">
      <c r="D601" s="40">
        <v>656</v>
      </c>
      <c r="E601" s="70" t="s">
        <v>448</v>
      </c>
      <c r="F601" s="43">
        <v>702000001</v>
      </c>
      <c r="G601" s="41" t="s">
        <v>142</v>
      </c>
      <c r="H601" s="42">
        <v>1</v>
      </c>
      <c r="I601" s="42">
        <v>4</v>
      </c>
      <c r="J601" s="101" t="s">
        <v>501</v>
      </c>
      <c r="K601" s="40"/>
      <c r="L601" s="40">
        <v>20070601</v>
      </c>
      <c r="M601" s="39">
        <v>1986.8209999999999</v>
      </c>
      <c r="N601" s="39">
        <v>1985.009</v>
      </c>
      <c r="O601" s="39">
        <v>1142.3910000000001</v>
      </c>
      <c r="P601" s="39">
        <v>1451.221</v>
      </c>
      <c r="Q601" s="39">
        <v>1451.221</v>
      </c>
      <c r="R601" s="39">
        <v>1451.221</v>
      </c>
    </row>
    <row r="602" spans="4:18" ht="45" x14ac:dyDescent="0.2">
      <c r="D602" s="40">
        <v>656</v>
      </c>
      <c r="E602" s="70" t="s">
        <v>448</v>
      </c>
      <c r="F602" s="43">
        <v>702000001</v>
      </c>
      <c r="G602" s="41" t="s">
        <v>142</v>
      </c>
      <c r="H602" s="42">
        <v>1</v>
      </c>
      <c r="I602" s="42">
        <v>4</v>
      </c>
      <c r="J602" s="71" t="s">
        <v>474</v>
      </c>
      <c r="K602" s="41" t="s">
        <v>362</v>
      </c>
      <c r="L602" s="40">
        <v>20090101</v>
      </c>
      <c r="M602" s="39">
        <v>110.505</v>
      </c>
      <c r="N602" s="39">
        <v>107.505</v>
      </c>
      <c r="O602" s="39">
        <v>229</v>
      </c>
      <c r="P602" s="39">
        <v>350</v>
      </c>
      <c r="Q602" s="39">
        <v>170</v>
      </c>
      <c r="R602" s="39">
        <v>170</v>
      </c>
    </row>
    <row r="603" spans="4:18" ht="45" x14ac:dyDescent="0.2">
      <c r="D603" s="40">
        <v>656</v>
      </c>
      <c r="E603" s="70" t="s">
        <v>448</v>
      </c>
      <c r="F603" s="43">
        <v>702000001</v>
      </c>
      <c r="G603" s="41" t="s">
        <v>142</v>
      </c>
      <c r="H603" s="42">
        <v>1</v>
      </c>
      <c r="I603" s="42">
        <v>13</v>
      </c>
      <c r="J603" s="71" t="s">
        <v>475</v>
      </c>
      <c r="K603" s="41" t="s">
        <v>361</v>
      </c>
      <c r="L603" s="40">
        <v>20070820</v>
      </c>
      <c r="M603" s="39">
        <v>286.47899999999998</v>
      </c>
      <c r="N603" s="39">
        <v>274.86</v>
      </c>
      <c r="O603" s="39">
        <v>156.4</v>
      </c>
      <c r="P603" s="39">
        <v>127.6</v>
      </c>
      <c r="Q603" s="39">
        <v>127.6</v>
      </c>
      <c r="R603" s="39">
        <v>127.6</v>
      </c>
    </row>
    <row r="604" spans="4:18" ht="78.75" x14ac:dyDescent="0.2">
      <c r="D604" s="40">
        <v>656</v>
      </c>
      <c r="E604" s="70" t="s">
        <v>448</v>
      </c>
      <c r="F604" s="43">
        <v>702000001</v>
      </c>
      <c r="G604" s="41" t="s">
        <v>142</v>
      </c>
      <c r="H604" s="42">
        <v>10</v>
      </c>
      <c r="I604" s="42">
        <v>1</v>
      </c>
      <c r="J604" s="71" t="s">
        <v>553</v>
      </c>
      <c r="K604" s="41" t="s">
        <v>360</v>
      </c>
      <c r="L604" s="40">
        <v>20100302</v>
      </c>
      <c r="M604" s="39">
        <v>60</v>
      </c>
      <c r="N604" s="39">
        <v>60</v>
      </c>
      <c r="O604" s="39">
        <v>306</v>
      </c>
      <c r="P604" s="39">
        <v>360</v>
      </c>
      <c r="Q604" s="39">
        <v>360</v>
      </c>
      <c r="R604" s="39">
        <v>360</v>
      </c>
    </row>
    <row r="605" spans="4:18" ht="45" x14ac:dyDescent="0.2">
      <c r="D605" s="40">
        <v>656</v>
      </c>
      <c r="E605" s="70" t="s">
        <v>448</v>
      </c>
      <c r="F605" s="43">
        <v>702000002</v>
      </c>
      <c r="G605" s="41" t="s">
        <v>139</v>
      </c>
      <c r="H605" s="42">
        <v>1</v>
      </c>
      <c r="I605" s="42">
        <v>2</v>
      </c>
      <c r="J605" s="71" t="s">
        <v>475</v>
      </c>
      <c r="K605" s="41" t="s">
        <v>359</v>
      </c>
      <c r="L605" s="40">
        <v>20070820</v>
      </c>
      <c r="M605" s="39">
        <v>1081.9000000000001</v>
      </c>
      <c r="N605" s="39">
        <v>1079.904</v>
      </c>
      <c r="O605" s="39">
        <v>1066.9000000000001</v>
      </c>
      <c r="P605" s="39">
        <v>1081.9000000000001</v>
      </c>
      <c r="Q605" s="39">
        <v>1081.9000000000001</v>
      </c>
      <c r="R605" s="39">
        <v>1081.9000000000001</v>
      </c>
    </row>
    <row r="606" spans="4:18" ht="45" x14ac:dyDescent="0.2">
      <c r="D606" s="40">
        <v>656</v>
      </c>
      <c r="E606" s="70" t="s">
        <v>448</v>
      </c>
      <c r="F606" s="43">
        <v>702000002</v>
      </c>
      <c r="G606" s="41" t="s">
        <v>139</v>
      </c>
      <c r="H606" s="42">
        <v>1</v>
      </c>
      <c r="I606" s="42">
        <v>4</v>
      </c>
      <c r="J606" s="71" t="s">
        <v>475</v>
      </c>
      <c r="K606" s="41" t="s">
        <v>359</v>
      </c>
      <c r="L606" s="40">
        <v>20070820</v>
      </c>
      <c r="M606" s="39">
        <v>4805.3680000000004</v>
      </c>
      <c r="N606" s="39">
        <v>4722.8980000000001</v>
      </c>
      <c r="O606" s="39">
        <v>4777.3680000000004</v>
      </c>
      <c r="P606" s="39">
        <v>4805.3680000000004</v>
      </c>
      <c r="Q606" s="39">
        <v>4805.3680000000004</v>
      </c>
      <c r="R606" s="39">
        <v>4805.3680000000004</v>
      </c>
    </row>
    <row r="607" spans="4:18" ht="101.25" x14ac:dyDescent="0.2">
      <c r="D607" s="40">
        <v>656</v>
      </c>
      <c r="E607" s="70" t="s">
        <v>448</v>
      </c>
      <c r="F607" s="43">
        <v>702000008</v>
      </c>
      <c r="G607" s="41" t="s">
        <v>131</v>
      </c>
      <c r="H607" s="42">
        <v>1</v>
      </c>
      <c r="I607" s="42">
        <v>13</v>
      </c>
      <c r="J607" s="71" t="s">
        <v>475</v>
      </c>
      <c r="K607" s="41" t="s">
        <v>358</v>
      </c>
      <c r="L607" s="40">
        <v>20070820</v>
      </c>
      <c r="M607" s="39">
        <v>9448.7420000000002</v>
      </c>
      <c r="N607" s="39">
        <v>9309.1790000000001</v>
      </c>
      <c r="O607" s="39">
        <v>7945.4129999999996</v>
      </c>
      <c r="P607" s="39">
        <v>7990.8</v>
      </c>
      <c r="Q607" s="39">
        <v>7902.1880000000001</v>
      </c>
      <c r="R607" s="39">
        <v>7902.1880000000001</v>
      </c>
    </row>
    <row r="608" spans="4:18" ht="101.25" x14ac:dyDescent="0.2">
      <c r="D608" s="40">
        <v>656</v>
      </c>
      <c r="E608" s="70" t="s">
        <v>448</v>
      </c>
      <c r="F608" s="43">
        <v>702000008</v>
      </c>
      <c r="G608" s="41" t="s">
        <v>131</v>
      </c>
      <c r="H608" s="42">
        <v>4</v>
      </c>
      <c r="I608" s="42">
        <v>1</v>
      </c>
      <c r="J608" s="71" t="s">
        <v>554</v>
      </c>
      <c r="K608" s="41" t="s">
        <v>334</v>
      </c>
      <c r="L608" s="40">
        <v>19910502</v>
      </c>
      <c r="M608" s="39">
        <v>394.16300000000001</v>
      </c>
      <c r="N608" s="39">
        <v>394.16300000000001</v>
      </c>
      <c r="O608" s="39">
        <v>143.108</v>
      </c>
      <c r="P608" s="39">
        <v>0</v>
      </c>
      <c r="Q608" s="39">
        <v>0</v>
      </c>
      <c r="R608" s="39">
        <v>0</v>
      </c>
    </row>
    <row r="609" spans="4:18" ht="101.25" x14ac:dyDescent="0.2">
      <c r="D609" s="40">
        <v>656</v>
      </c>
      <c r="E609" s="70" t="s">
        <v>448</v>
      </c>
      <c r="F609" s="43">
        <v>702000008</v>
      </c>
      <c r="G609" s="41" t="s">
        <v>131</v>
      </c>
      <c r="H609" s="42">
        <v>4</v>
      </c>
      <c r="I609" s="42">
        <v>1</v>
      </c>
      <c r="J609" s="71" t="s">
        <v>554</v>
      </c>
      <c r="K609" s="41" t="s">
        <v>334</v>
      </c>
      <c r="L609" s="40">
        <v>19910502</v>
      </c>
      <c r="M609" s="39">
        <v>444.01400000000001</v>
      </c>
      <c r="N609" s="39">
        <v>444.01400000000001</v>
      </c>
      <c r="O609" s="39">
        <v>580.11199999999997</v>
      </c>
      <c r="P609" s="39">
        <v>247.9</v>
      </c>
      <c r="Q609" s="39">
        <v>262.60000000000002</v>
      </c>
      <c r="R609" s="39">
        <v>262.60000000000002</v>
      </c>
    </row>
    <row r="610" spans="4:18" ht="112.5" x14ac:dyDescent="0.2">
      <c r="D610" s="40">
        <v>656</v>
      </c>
      <c r="E610" s="70" t="s">
        <v>448</v>
      </c>
      <c r="F610" s="43">
        <v>702000020</v>
      </c>
      <c r="G610" s="41" t="s">
        <v>357</v>
      </c>
      <c r="H610" s="42">
        <v>5</v>
      </c>
      <c r="I610" s="42">
        <v>3</v>
      </c>
      <c r="J610" s="101" t="s">
        <v>518</v>
      </c>
      <c r="K610" s="41" t="s">
        <v>356</v>
      </c>
      <c r="L610" s="40">
        <v>20190101</v>
      </c>
      <c r="M610" s="39">
        <v>985.25800000000004</v>
      </c>
      <c r="N610" s="39">
        <v>864.97400000000005</v>
      </c>
      <c r="O610" s="39">
        <v>720</v>
      </c>
      <c r="P610" s="39">
        <v>770</v>
      </c>
      <c r="Q610" s="39">
        <v>770</v>
      </c>
      <c r="R610" s="39">
        <v>770</v>
      </c>
    </row>
    <row r="611" spans="4:18" ht="56.25" x14ac:dyDescent="0.2">
      <c r="D611" s="40">
        <v>656</v>
      </c>
      <c r="E611" s="70" t="s">
        <v>448</v>
      </c>
      <c r="F611" s="43">
        <v>702000025</v>
      </c>
      <c r="G611" s="41" t="s">
        <v>117</v>
      </c>
      <c r="H611" s="42">
        <v>1</v>
      </c>
      <c r="I611" s="42">
        <v>13</v>
      </c>
      <c r="J611" s="71" t="s">
        <v>503</v>
      </c>
      <c r="K611" s="40"/>
      <c r="L611" s="40">
        <v>20200402</v>
      </c>
      <c r="M611" s="39">
        <v>87.793999999999997</v>
      </c>
      <c r="N611" s="39">
        <v>87.793999999999997</v>
      </c>
      <c r="O611" s="39">
        <v>0</v>
      </c>
      <c r="P611" s="39">
        <v>0</v>
      </c>
      <c r="Q611" s="39">
        <v>0</v>
      </c>
      <c r="R611" s="39">
        <v>0</v>
      </c>
    </row>
    <row r="612" spans="4:18" ht="56.25" x14ac:dyDescent="0.2">
      <c r="D612" s="40">
        <v>656</v>
      </c>
      <c r="E612" s="70" t="s">
        <v>448</v>
      </c>
      <c r="F612" s="43">
        <v>702000025</v>
      </c>
      <c r="G612" s="41" t="s">
        <v>117</v>
      </c>
      <c r="H612" s="42">
        <v>3</v>
      </c>
      <c r="I612" s="42">
        <v>9</v>
      </c>
      <c r="J612" s="71" t="s">
        <v>503</v>
      </c>
      <c r="K612" s="40"/>
      <c r="L612" s="40">
        <v>20200402</v>
      </c>
      <c r="M612" s="39">
        <v>201.827</v>
      </c>
      <c r="N612" s="39">
        <v>201.827</v>
      </c>
      <c r="O612" s="39">
        <v>0</v>
      </c>
      <c r="P612" s="39">
        <v>0</v>
      </c>
      <c r="Q612" s="39">
        <v>0</v>
      </c>
      <c r="R612" s="39">
        <v>0</v>
      </c>
    </row>
    <row r="613" spans="4:18" ht="56.25" x14ac:dyDescent="0.2">
      <c r="D613" s="40">
        <v>656</v>
      </c>
      <c r="E613" s="70" t="s">
        <v>448</v>
      </c>
      <c r="F613" s="43">
        <v>702000025</v>
      </c>
      <c r="G613" s="41" t="s">
        <v>117</v>
      </c>
      <c r="H613" s="42">
        <v>4</v>
      </c>
      <c r="I613" s="42">
        <v>1</v>
      </c>
      <c r="J613" s="71" t="s">
        <v>503</v>
      </c>
      <c r="K613" s="40"/>
      <c r="L613" s="40">
        <v>20200402</v>
      </c>
      <c r="M613" s="39">
        <v>173.68799999999999</v>
      </c>
      <c r="N613" s="39">
        <v>173.68799999999999</v>
      </c>
      <c r="O613" s="39">
        <v>0</v>
      </c>
      <c r="P613" s="39">
        <v>0</v>
      </c>
      <c r="Q613" s="39">
        <v>0</v>
      </c>
      <c r="R613" s="39">
        <v>0</v>
      </c>
    </row>
    <row r="614" spans="4:18" ht="56.25" x14ac:dyDescent="0.2">
      <c r="D614" s="40">
        <v>656</v>
      </c>
      <c r="E614" s="70" t="s">
        <v>448</v>
      </c>
      <c r="F614" s="43">
        <v>702000025</v>
      </c>
      <c r="G614" s="41" t="s">
        <v>117</v>
      </c>
      <c r="H614" s="42">
        <v>5</v>
      </c>
      <c r="I614" s="42">
        <v>1</v>
      </c>
      <c r="J614" s="71" t="s">
        <v>503</v>
      </c>
      <c r="K614" s="40"/>
      <c r="L614" s="40">
        <v>20200402</v>
      </c>
      <c r="M614" s="39">
        <v>75.400000000000006</v>
      </c>
      <c r="N614" s="39">
        <v>75.400000000000006</v>
      </c>
      <c r="O614" s="39">
        <v>0</v>
      </c>
      <c r="P614" s="39">
        <v>0</v>
      </c>
      <c r="Q614" s="39">
        <v>0</v>
      </c>
      <c r="R614" s="39">
        <v>0</v>
      </c>
    </row>
    <row r="615" spans="4:18" ht="56.25" x14ac:dyDescent="0.2">
      <c r="D615" s="40">
        <v>656</v>
      </c>
      <c r="E615" s="70" t="s">
        <v>448</v>
      </c>
      <c r="F615" s="43">
        <v>702000025</v>
      </c>
      <c r="G615" s="41" t="s">
        <v>117</v>
      </c>
      <c r="H615" s="42">
        <v>8</v>
      </c>
      <c r="I615" s="42">
        <v>1</v>
      </c>
      <c r="J615" s="71" t="s">
        <v>503</v>
      </c>
      <c r="K615" s="40"/>
      <c r="L615" s="40">
        <v>20200402</v>
      </c>
      <c r="M615" s="39">
        <v>52.476999999999997</v>
      </c>
      <c r="N615" s="39">
        <v>13.877000000000001</v>
      </c>
      <c r="O615" s="39">
        <v>38.6</v>
      </c>
      <c r="P615" s="39">
        <v>0</v>
      </c>
      <c r="Q615" s="39">
        <v>0</v>
      </c>
      <c r="R615" s="39">
        <v>0</v>
      </c>
    </row>
    <row r="616" spans="4:18" ht="22.5" x14ac:dyDescent="0.2">
      <c r="D616" s="40">
        <v>656</v>
      </c>
      <c r="E616" s="70" t="s">
        <v>448</v>
      </c>
      <c r="F616" s="43">
        <v>704010001</v>
      </c>
      <c r="G616" s="71" t="s">
        <v>110</v>
      </c>
      <c r="H616" s="42">
        <v>3</v>
      </c>
      <c r="I616" s="42">
        <v>4</v>
      </c>
      <c r="J616" s="71" t="s">
        <v>504</v>
      </c>
      <c r="K616" s="41" t="s">
        <v>164</v>
      </c>
      <c r="L616" s="40">
        <v>19971120</v>
      </c>
      <c r="M616" s="39">
        <v>5.2549999999999999</v>
      </c>
      <c r="N616" s="39">
        <v>5.2549999999999999</v>
      </c>
      <c r="O616" s="39">
        <v>1.9</v>
      </c>
      <c r="P616" s="39">
        <v>1.8</v>
      </c>
      <c r="Q616" s="39">
        <v>1.8</v>
      </c>
      <c r="R616" s="39">
        <v>1.8</v>
      </c>
    </row>
    <row r="617" spans="4:18" ht="56.25" x14ac:dyDescent="0.2">
      <c r="D617" s="40">
        <v>656</v>
      </c>
      <c r="E617" s="70" t="s">
        <v>448</v>
      </c>
      <c r="F617" s="43">
        <v>704010003</v>
      </c>
      <c r="G617" s="41" t="s">
        <v>279</v>
      </c>
      <c r="H617" s="42">
        <v>2</v>
      </c>
      <c r="I617" s="42">
        <v>3</v>
      </c>
      <c r="J617" s="101" t="s">
        <v>505</v>
      </c>
      <c r="K617" s="41" t="s">
        <v>354</v>
      </c>
      <c r="L617" s="40">
        <v>20060519</v>
      </c>
      <c r="M617" s="39">
        <v>219</v>
      </c>
      <c r="N617" s="39">
        <v>219</v>
      </c>
      <c r="O617" s="39">
        <v>245.5</v>
      </c>
      <c r="P617" s="39">
        <v>245.5</v>
      </c>
      <c r="Q617" s="39">
        <v>260.2</v>
      </c>
      <c r="R617" s="39">
        <v>260.2</v>
      </c>
    </row>
    <row r="618" spans="4:18" ht="123.75" x14ac:dyDescent="0.2">
      <c r="D618" s="40">
        <v>656</v>
      </c>
      <c r="E618" s="70" t="s">
        <v>448</v>
      </c>
      <c r="F618" s="43">
        <v>704010031</v>
      </c>
      <c r="G618" s="41" t="s">
        <v>278</v>
      </c>
      <c r="H618" s="42">
        <v>1</v>
      </c>
      <c r="I618" s="42">
        <v>13</v>
      </c>
      <c r="J618" s="71" t="s">
        <v>482</v>
      </c>
      <c r="K618" s="40"/>
      <c r="L618" s="40">
        <v>20200617</v>
      </c>
      <c r="M618" s="39">
        <v>33.552</v>
      </c>
      <c r="N618" s="39">
        <v>33.552</v>
      </c>
      <c r="O618" s="39">
        <v>0</v>
      </c>
      <c r="P618" s="39">
        <v>0</v>
      </c>
      <c r="Q618" s="39">
        <v>0</v>
      </c>
      <c r="R618" s="39">
        <v>0</v>
      </c>
    </row>
    <row r="619" spans="4:18" ht="45" x14ac:dyDescent="0.2">
      <c r="D619" s="40">
        <v>656</v>
      </c>
      <c r="E619" s="70" t="s">
        <v>448</v>
      </c>
      <c r="F619" s="43">
        <v>704020001</v>
      </c>
      <c r="G619" s="71" t="s">
        <v>93</v>
      </c>
      <c r="H619" s="42">
        <v>3</v>
      </c>
      <c r="I619" s="42">
        <v>4</v>
      </c>
      <c r="J619" s="71" t="s">
        <v>504</v>
      </c>
      <c r="K619" s="41" t="s">
        <v>164</v>
      </c>
      <c r="L619" s="40">
        <v>19971120</v>
      </c>
      <c r="M619" s="39">
        <v>1.4390000000000001</v>
      </c>
      <c r="N619" s="39">
        <v>1.4390000000000001</v>
      </c>
      <c r="O619" s="39">
        <v>0.6</v>
      </c>
      <c r="P619" s="39">
        <v>0.6</v>
      </c>
      <c r="Q619" s="39">
        <v>0.6</v>
      </c>
      <c r="R619" s="39">
        <v>0.6</v>
      </c>
    </row>
    <row r="620" spans="4:18" ht="157.5" x14ac:dyDescent="0.2">
      <c r="D620" s="40">
        <v>656</v>
      </c>
      <c r="E620" s="70" t="s">
        <v>448</v>
      </c>
      <c r="F620" s="43">
        <v>704020054</v>
      </c>
      <c r="G620" s="41" t="s">
        <v>61</v>
      </c>
      <c r="H620" s="42">
        <v>4</v>
      </c>
      <c r="I620" s="42">
        <v>5</v>
      </c>
      <c r="J620" s="71" t="s">
        <v>555</v>
      </c>
      <c r="K620" s="41" t="s">
        <v>355</v>
      </c>
      <c r="L620" s="40">
        <v>20190101</v>
      </c>
      <c r="M620" s="39">
        <v>57.28</v>
      </c>
      <c r="N620" s="39">
        <v>57.28</v>
      </c>
      <c r="O620" s="39">
        <v>100</v>
      </c>
      <c r="P620" s="39">
        <v>0</v>
      </c>
      <c r="Q620" s="39">
        <v>0</v>
      </c>
      <c r="R620" s="39">
        <v>0</v>
      </c>
    </row>
    <row r="621" spans="4:18" ht="247.5" x14ac:dyDescent="0.2">
      <c r="D621" s="40">
        <v>656</v>
      </c>
      <c r="E621" s="70" t="s">
        <v>448</v>
      </c>
      <c r="F621" s="43">
        <v>704020082</v>
      </c>
      <c r="G621" s="41" t="s">
        <v>51</v>
      </c>
      <c r="H621" s="42">
        <v>6</v>
      </c>
      <c r="I621" s="42">
        <v>5</v>
      </c>
      <c r="J621" s="71" t="s">
        <v>524</v>
      </c>
      <c r="K621" s="40"/>
      <c r="L621" s="40">
        <v>19980624</v>
      </c>
      <c r="M621" s="39">
        <v>0.45500000000000002</v>
      </c>
      <c r="N621" s="39">
        <v>0.45</v>
      </c>
      <c r="O621" s="39">
        <v>0.4</v>
      </c>
      <c r="P621" s="39">
        <v>0.4</v>
      </c>
      <c r="Q621" s="39">
        <v>0.4</v>
      </c>
      <c r="R621" s="39">
        <v>0.4</v>
      </c>
    </row>
    <row r="622" spans="4:18" ht="67.5" x14ac:dyDescent="0.2">
      <c r="D622" s="40">
        <v>656</v>
      </c>
      <c r="E622" s="70" t="s">
        <v>448</v>
      </c>
      <c r="F622" s="43">
        <v>706021001</v>
      </c>
      <c r="G622" s="41" t="s">
        <v>274</v>
      </c>
      <c r="H622" s="42">
        <v>1</v>
      </c>
      <c r="I622" s="42">
        <v>4</v>
      </c>
      <c r="J622" s="71" t="s">
        <v>509</v>
      </c>
      <c r="K622" s="41" t="s">
        <v>328</v>
      </c>
      <c r="L622" s="40">
        <v>20090101</v>
      </c>
      <c r="M622" s="39">
        <v>211.4</v>
      </c>
      <c r="N622" s="39">
        <v>211.4</v>
      </c>
      <c r="O622" s="39">
        <v>204.4</v>
      </c>
      <c r="P622" s="39">
        <v>0</v>
      </c>
      <c r="Q622" s="39">
        <v>0</v>
      </c>
      <c r="R622" s="39">
        <v>0</v>
      </c>
    </row>
    <row r="623" spans="4:18" ht="101.25" x14ac:dyDescent="0.2">
      <c r="D623" s="40">
        <v>656</v>
      </c>
      <c r="E623" s="70" t="s">
        <v>448</v>
      </c>
      <c r="F623" s="43">
        <v>706021007</v>
      </c>
      <c r="G623" s="41" t="s">
        <v>273</v>
      </c>
      <c r="H623" s="42">
        <v>5</v>
      </c>
      <c r="I623" s="42">
        <v>1</v>
      </c>
      <c r="J623" s="71" t="s">
        <v>509</v>
      </c>
      <c r="K623" s="41" t="s">
        <v>328</v>
      </c>
      <c r="L623" s="40">
        <v>20090101</v>
      </c>
      <c r="M623" s="39">
        <v>2199.5</v>
      </c>
      <c r="N623" s="39">
        <v>1856.713</v>
      </c>
      <c r="O623" s="39">
        <v>2050.4749999999999</v>
      </c>
      <c r="P623" s="39">
        <v>0</v>
      </c>
      <c r="Q623" s="39">
        <v>0</v>
      </c>
      <c r="R623" s="39">
        <v>0</v>
      </c>
    </row>
    <row r="624" spans="4:18" ht="101.25" x14ac:dyDescent="0.2">
      <c r="D624" s="40">
        <v>656</v>
      </c>
      <c r="E624" s="70" t="s">
        <v>448</v>
      </c>
      <c r="F624" s="43">
        <v>706021007</v>
      </c>
      <c r="G624" s="41" t="s">
        <v>273</v>
      </c>
      <c r="H624" s="42">
        <v>5</v>
      </c>
      <c r="I624" s="42">
        <v>2</v>
      </c>
      <c r="J624" s="71" t="s">
        <v>509</v>
      </c>
      <c r="K624" s="41" t="s">
        <v>328</v>
      </c>
      <c r="L624" s="40">
        <v>20090101</v>
      </c>
      <c r="M624" s="39">
        <v>34171.481</v>
      </c>
      <c r="N624" s="39">
        <v>32916.483</v>
      </c>
      <c r="O624" s="39">
        <v>25122.019</v>
      </c>
      <c r="P624" s="39">
        <v>7294.89</v>
      </c>
      <c r="Q624" s="39">
        <v>4241.1139999999996</v>
      </c>
      <c r="R624" s="39">
        <v>4241.1139999999996</v>
      </c>
    </row>
    <row r="625" spans="4:18" ht="78.75" x14ac:dyDescent="0.2">
      <c r="D625" s="40">
        <v>656</v>
      </c>
      <c r="E625" s="70" t="s">
        <v>448</v>
      </c>
      <c r="F625" s="43">
        <v>706021028</v>
      </c>
      <c r="G625" s="41" t="s">
        <v>313</v>
      </c>
      <c r="H625" s="42">
        <v>5</v>
      </c>
      <c r="I625" s="42">
        <v>3</v>
      </c>
      <c r="J625" s="71" t="s">
        <v>509</v>
      </c>
      <c r="K625" s="40"/>
      <c r="L625" s="40">
        <v>20090101</v>
      </c>
      <c r="M625" s="39">
        <v>1415.4290000000001</v>
      </c>
      <c r="N625" s="39">
        <v>1311.6780000000001</v>
      </c>
      <c r="O625" s="39">
        <v>0</v>
      </c>
      <c r="P625" s="39">
        <v>0</v>
      </c>
      <c r="Q625" s="39">
        <v>0</v>
      </c>
      <c r="R625" s="39">
        <v>0</v>
      </c>
    </row>
    <row r="626" spans="4:18" ht="270" x14ac:dyDescent="0.2">
      <c r="D626" s="40">
        <v>656</v>
      </c>
      <c r="E626" s="70" t="s">
        <v>448</v>
      </c>
      <c r="F626" s="43">
        <v>706021031</v>
      </c>
      <c r="G626" s="41" t="s">
        <v>330</v>
      </c>
      <c r="H626" s="42">
        <v>4</v>
      </c>
      <c r="I626" s="42">
        <v>12</v>
      </c>
      <c r="J626" s="71" t="s">
        <v>509</v>
      </c>
      <c r="K626" s="41" t="s">
        <v>328</v>
      </c>
      <c r="L626" s="40">
        <v>20090101</v>
      </c>
      <c r="M626" s="39">
        <v>333.90199999999999</v>
      </c>
      <c r="N626" s="39">
        <v>0</v>
      </c>
      <c r="O626" s="39">
        <v>2933.902</v>
      </c>
      <c r="P626" s="39">
        <v>0</v>
      </c>
      <c r="Q626" s="39">
        <v>0</v>
      </c>
      <c r="R626" s="39">
        <v>0</v>
      </c>
    </row>
    <row r="627" spans="4:18" ht="45" x14ac:dyDescent="0.2">
      <c r="D627" s="40">
        <v>656</v>
      </c>
      <c r="E627" s="70" t="s">
        <v>448</v>
      </c>
      <c r="F627" s="43">
        <v>707000000</v>
      </c>
      <c r="G627" s="41" t="s">
        <v>270</v>
      </c>
      <c r="H627" s="42">
        <v>1</v>
      </c>
      <c r="I627" s="42">
        <v>13</v>
      </c>
      <c r="J627" s="71" t="s">
        <v>556</v>
      </c>
      <c r="K627" s="41" t="s">
        <v>354</v>
      </c>
      <c r="L627" s="40">
        <v>20090429</v>
      </c>
      <c r="M627" s="39">
        <v>0</v>
      </c>
      <c r="N627" s="39">
        <v>0</v>
      </c>
      <c r="O627" s="39">
        <v>0</v>
      </c>
      <c r="P627" s="39">
        <v>1400</v>
      </c>
      <c r="Q627" s="39">
        <v>2500</v>
      </c>
      <c r="R627" s="39">
        <v>2500</v>
      </c>
    </row>
    <row r="628" spans="4:18" ht="45" x14ac:dyDescent="0.2">
      <c r="D628" s="40">
        <v>657</v>
      </c>
      <c r="E628" s="70" t="s">
        <v>449</v>
      </c>
      <c r="F628" s="43">
        <v>701010003</v>
      </c>
      <c r="G628" s="41" t="s">
        <v>324</v>
      </c>
      <c r="H628" s="42">
        <v>5</v>
      </c>
      <c r="I628" s="42">
        <v>1</v>
      </c>
      <c r="J628" s="71" t="s">
        <v>351</v>
      </c>
      <c r="K628" s="41" t="s">
        <v>334</v>
      </c>
      <c r="L628" s="40">
        <v>20140101</v>
      </c>
      <c r="M628" s="39">
        <v>2292.54</v>
      </c>
      <c r="N628" s="39">
        <v>2229.54</v>
      </c>
      <c r="O628" s="39">
        <v>2313.11</v>
      </c>
      <c r="P628" s="39">
        <v>2405.63</v>
      </c>
      <c r="Q628" s="39">
        <v>2501.86</v>
      </c>
      <c r="R628" s="39">
        <v>2501.86</v>
      </c>
    </row>
    <row r="629" spans="4:18" ht="45" x14ac:dyDescent="0.2">
      <c r="D629" s="40">
        <v>657</v>
      </c>
      <c r="E629" s="70" t="s">
        <v>449</v>
      </c>
      <c r="F629" s="43">
        <v>701010003</v>
      </c>
      <c r="G629" s="41" t="s">
        <v>324</v>
      </c>
      <c r="H629" s="42">
        <v>5</v>
      </c>
      <c r="I629" s="42">
        <v>1</v>
      </c>
      <c r="J629" s="71" t="s">
        <v>351</v>
      </c>
      <c r="K629" s="41" t="s">
        <v>334</v>
      </c>
      <c r="L629" s="40">
        <v>20140101</v>
      </c>
      <c r="M629" s="39">
        <v>2565.308</v>
      </c>
      <c r="N629" s="39">
        <v>2560.0889999999999</v>
      </c>
      <c r="O629" s="39">
        <v>701.15200000000004</v>
      </c>
      <c r="P629" s="39">
        <v>396</v>
      </c>
      <c r="Q629" s="39">
        <v>250</v>
      </c>
      <c r="R629" s="39">
        <v>250</v>
      </c>
    </row>
    <row r="630" spans="4:18" ht="45" x14ac:dyDescent="0.2">
      <c r="D630" s="40">
        <v>657</v>
      </c>
      <c r="E630" s="70" t="s">
        <v>449</v>
      </c>
      <c r="F630" s="43">
        <v>701010003</v>
      </c>
      <c r="G630" s="41" t="s">
        <v>324</v>
      </c>
      <c r="H630" s="42">
        <v>5</v>
      </c>
      <c r="I630" s="42">
        <v>2</v>
      </c>
      <c r="J630" s="71" t="s">
        <v>353</v>
      </c>
      <c r="K630" s="41" t="s">
        <v>352</v>
      </c>
      <c r="L630" s="40">
        <v>20180101</v>
      </c>
      <c r="M630" s="39">
        <v>5471.8710000000001</v>
      </c>
      <c r="N630" s="39">
        <v>5471.8710000000001</v>
      </c>
      <c r="O630" s="39">
        <v>0</v>
      </c>
      <c r="P630" s="39">
        <v>0</v>
      </c>
      <c r="Q630" s="39">
        <v>0</v>
      </c>
      <c r="R630" s="39">
        <v>0</v>
      </c>
    </row>
    <row r="631" spans="4:18" ht="45" x14ac:dyDescent="0.2">
      <c r="D631" s="40">
        <v>657</v>
      </c>
      <c r="E631" s="70" t="s">
        <v>449</v>
      </c>
      <c r="F631" s="43">
        <v>701010005</v>
      </c>
      <c r="G631" s="41" t="s">
        <v>321</v>
      </c>
      <c r="H631" s="42">
        <v>4</v>
      </c>
      <c r="I631" s="42">
        <v>10</v>
      </c>
      <c r="J631" s="71" t="s">
        <v>351</v>
      </c>
      <c r="K631" s="41" t="s">
        <v>334</v>
      </c>
      <c r="L631" s="40">
        <v>20140101</v>
      </c>
      <c r="M631" s="39">
        <v>2501.5929999999998</v>
      </c>
      <c r="N631" s="39">
        <v>2501.5929999999998</v>
      </c>
      <c r="O631" s="39">
        <v>2350.944</v>
      </c>
      <c r="P631" s="39">
        <v>2440.2800000000002</v>
      </c>
      <c r="Q631" s="39">
        <v>2533.011</v>
      </c>
      <c r="R631" s="39">
        <v>2533.011</v>
      </c>
    </row>
    <row r="632" spans="4:18" ht="45" x14ac:dyDescent="0.2">
      <c r="D632" s="40">
        <v>657</v>
      </c>
      <c r="E632" s="70" t="s">
        <v>449</v>
      </c>
      <c r="F632" s="43">
        <v>701010005</v>
      </c>
      <c r="G632" s="41" t="s">
        <v>321</v>
      </c>
      <c r="H632" s="42">
        <v>4</v>
      </c>
      <c r="I632" s="42">
        <v>10</v>
      </c>
      <c r="J632" s="71" t="s">
        <v>351</v>
      </c>
      <c r="K632" s="41" t="s">
        <v>334</v>
      </c>
      <c r="L632" s="40">
        <v>20140101</v>
      </c>
      <c r="M632" s="39">
        <v>578.58699999999999</v>
      </c>
      <c r="N632" s="39">
        <v>572.23500000000001</v>
      </c>
      <c r="O632" s="39">
        <v>654</v>
      </c>
      <c r="P632" s="39">
        <v>556.94500000000005</v>
      </c>
      <c r="Q632" s="39">
        <v>561.99199999999996</v>
      </c>
      <c r="R632" s="39">
        <v>561.99199999999996</v>
      </c>
    </row>
    <row r="633" spans="4:18" ht="45" x14ac:dyDescent="0.2">
      <c r="D633" s="40">
        <v>657</v>
      </c>
      <c r="E633" s="70" t="s">
        <v>449</v>
      </c>
      <c r="F633" s="43">
        <v>701010006</v>
      </c>
      <c r="G633" s="41" t="s">
        <v>319</v>
      </c>
      <c r="H633" s="42">
        <v>8</v>
      </c>
      <c r="I633" s="42">
        <v>1</v>
      </c>
      <c r="J633" s="71" t="s">
        <v>351</v>
      </c>
      <c r="K633" s="41" t="s">
        <v>334</v>
      </c>
      <c r="L633" s="40">
        <v>20140101</v>
      </c>
      <c r="M633" s="39">
        <v>20650.886999999999</v>
      </c>
      <c r="N633" s="39">
        <v>20146.638999999999</v>
      </c>
      <c r="O633" s="39">
        <v>20571.663</v>
      </c>
      <c r="P633" s="39">
        <v>20636.975999999999</v>
      </c>
      <c r="Q633" s="39">
        <v>20477.167000000001</v>
      </c>
      <c r="R633" s="39">
        <v>20477.167000000001</v>
      </c>
    </row>
    <row r="634" spans="4:18" ht="45" x14ac:dyDescent="0.2">
      <c r="D634" s="40">
        <v>657</v>
      </c>
      <c r="E634" s="70" t="s">
        <v>449</v>
      </c>
      <c r="F634" s="43">
        <v>701010006</v>
      </c>
      <c r="G634" s="41" t="s">
        <v>319</v>
      </c>
      <c r="H634" s="42">
        <v>8</v>
      </c>
      <c r="I634" s="42">
        <v>2</v>
      </c>
      <c r="J634" s="71" t="s">
        <v>351</v>
      </c>
      <c r="K634" s="41" t="s">
        <v>334</v>
      </c>
      <c r="L634" s="40">
        <v>20140101</v>
      </c>
      <c r="M634" s="39">
        <v>1438.09</v>
      </c>
      <c r="N634" s="39">
        <v>1438.0889999999999</v>
      </c>
      <c r="O634" s="39">
        <v>1228.547</v>
      </c>
      <c r="P634" s="39">
        <v>1228.547</v>
      </c>
      <c r="Q634" s="39">
        <v>1228.547</v>
      </c>
      <c r="R634" s="39">
        <v>1228.547</v>
      </c>
    </row>
    <row r="635" spans="4:18" ht="45" x14ac:dyDescent="0.2">
      <c r="D635" s="40">
        <v>657</v>
      </c>
      <c r="E635" s="70" t="s">
        <v>449</v>
      </c>
      <c r="F635" s="43">
        <v>701010007</v>
      </c>
      <c r="G635" s="41" t="s">
        <v>316</v>
      </c>
      <c r="H635" s="42">
        <v>11</v>
      </c>
      <c r="I635" s="42">
        <v>1</v>
      </c>
      <c r="J635" s="71" t="s">
        <v>351</v>
      </c>
      <c r="K635" s="41" t="s">
        <v>334</v>
      </c>
      <c r="L635" s="40">
        <v>20140101</v>
      </c>
      <c r="M635" s="39">
        <v>1313.3489999999999</v>
      </c>
      <c r="N635" s="39">
        <v>1255.8330000000001</v>
      </c>
      <c r="O635" s="39">
        <v>1631.7090000000001</v>
      </c>
      <c r="P635" s="39">
        <v>1389.316</v>
      </c>
      <c r="Q635" s="39">
        <v>1401.711</v>
      </c>
      <c r="R635" s="39">
        <v>1401.711</v>
      </c>
    </row>
    <row r="636" spans="4:18" ht="56.25" x14ac:dyDescent="0.2">
      <c r="D636" s="40">
        <v>657</v>
      </c>
      <c r="E636" s="70" t="s">
        <v>449</v>
      </c>
      <c r="F636" s="43">
        <v>701010009</v>
      </c>
      <c r="G636" s="41" t="s">
        <v>350</v>
      </c>
      <c r="H636" s="42">
        <v>5</v>
      </c>
      <c r="I636" s="42">
        <v>3</v>
      </c>
      <c r="J636" s="71" t="s">
        <v>349</v>
      </c>
      <c r="K636" s="41" t="s">
        <v>348</v>
      </c>
      <c r="L636" s="40">
        <v>20190322</v>
      </c>
      <c r="M636" s="39">
        <v>700</v>
      </c>
      <c r="N636" s="39">
        <v>700</v>
      </c>
      <c r="O636" s="39">
        <v>0</v>
      </c>
      <c r="P636" s="39">
        <v>0</v>
      </c>
      <c r="Q636" s="39">
        <v>0</v>
      </c>
      <c r="R636" s="39">
        <v>0</v>
      </c>
    </row>
    <row r="637" spans="4:18" ht="56.25" x14ac:dyDescent="0.2">
      <c r="D637" s="40">
        <v>657</v>
      </c>
      <c r="E637" s="70" t="s">
        <v>449</v>
      </c>
      <c r="F637" s="43">
        <v>701010009</v>
      </c>
      <c r="G637" s="41" t="s">
        <v>350</v>
      </c>
      <c r="H637" s="42">
        <v>5</v>
      </c>
      <c r="I637" s="42">
        <v>3</v>
      </c>
      <c r="J637" s="71" t="s">
        <v>349</v>
      </c>
      <c r="K637" s="41" t="s">
        <v>348</v>
      </c>
      <c r="L637" s="40">
        <v>20190322</v>
      </c>
      <c r="M637" s="39">
        <v>925.53200000000004</v>
      </c>
      <c r="N637" s="39">
        <v>925.53200000000004</v>
      </c>
      <c r="O637" s="39">
        <v>0</v>
      </c>
      <c r="P637" s="39">
        <v>0</v>
      </c>
      <c r="Q637" s="39">
        <v>0</v>
      </c>
      <c r="R637" s="39">
        <v>0</v>
      </c>
    </row>
    <row r="638" spans="4:18" ht="56.25" x14ac:dyDescent="0.2">
      <c r="D638" s="40">
        <v>657</v>
      </c>
      <c r="E638" s="70" t="s">
        <v>449</v>
      </c>
      <c r="F638" s="43">
        <v>701010010</v>
      </c>
      <c r="G638" s="41" t="s">
        <v>347</v>
      </c>
      <c r="H638" s="42">
        <v>5</v>
      </c>
      <c r="I638" s="42">
        <v>3</v>
      </c>
      <c r="J638" s="71" t="s">
        <v>346</v>
      </c>
      <c r="K638" s="41" t="s">
        <v>345</v>
      </c>
      <c r="L638" s="40">
        <v>20080922</v>
      </c>
      <c r="M638" s="39">
        <v>3853.2570000000001</v>
      </c>
      <c r="N638" s="39">
        <v>3607.739</v>
      </c>
      <c r="O638" s="39">
        <v>3823.8649999999998</v>
      </c>
      <c r="P638" s="39">
        <v>1759.34</v>
      </c>
      <c r="Q638" s="39">
        <v>1626.7950000000001</v>
      </c>
      <c r="R638" s="39">
        <v>1626.7950000000001</v>
      </c>
    </row>
    <row r="639" spans="4:18" ht="157.5" x14ac:dyDescent="0.2">
      <c r="D639" s="40">
        <v>657</v>
      </c>
      <c r="E639" s="70" t="s">
        <v>449</v>
      </c>
      <c r="F639" s="43">
        <v>701020003</v>
      </c>
      <c r="G639" s="41" t="s">
        <v>303</v>
      </c>
      <c r="H639" s="42">
        <v>4</v>
      </c>
      <c r="I639" s="42">
        <v>9</v>
      </c>
      <c r="J639" s="71" t="s">
        <v>344</v>
      </c>
      <c r="K639" s="41" t="s">
        <v>134</v>
      </c>
      <c r="L639" s="40">
        <v>20190101</v>
      </c>
      <c r="M639" s="39">
        <v>7011.88</v>
      </c>
      <c r="N639" s="39">
        <v>6901.433</v>
      </c>
      <c r="O639" s="39">
        <v>7810.1670000000004</v>
      </c>
      <c r="P639" s="39">
        <v>6808.99</v>
      </c>
      <c r="Q639" s="39">
        <v>11149.4</v>
      </c>
      <c r="R639" s="39">
        <v>11149.4</v>
      </c>
    </row>
    <row r="640" spans="4:18" ht="56.25" x14ac:dyDescent="0.2">
      <c r="D640" s="40">
        <v>657</v>
      </c>
      <c r="E640" s="70" t="s">
        <v>449</v>
      </c>
      <c r="F640" s="43">
        <v>701020006</v>
      </c>
      <c r="G640" s="41" t="s">
        <v>343</v>
      </c>
      <c r="H640" s="42">
        <v>4</v>
      </c>
      <c r="I640" s="42">
        <v>8</v>
      </c>
      <c r="J640" s="71" t="s">
        <v>342</v>
      </c>
      <c r="K640" s="41" t="s">
        <v>134</v>
      </c>
      <c r="L640" s="40">
        <v>20190101</v>
      </c>
      <c r="M640" s="39">
        <v>5307.2269999999999</v>
      </c>
      <c r="N640" s="39">
        <v>4590.5259999999998</v>
      </c>
      <c r="O640" s="39">
        <v>5199</v>
      </c>
      <c r="P640" s="39">
        <v>5340.6</v>
      </c>
      <c r="Q640" s="39">
        <v>5488.3</v>
      </c>
      <c r="R640" s="39">
        <v>5488.3</v>
      </c>
    </row>
    <row r="641" spans="4:18" ht="67.5" x14ac:dyDescent="0.2">
      <c r="D641" s="40">
        <v>657</v>
      </c>
      <c r="E641" s="70" t="s">
        <v>449</v>
      </c>
      <c r="F641" s="43">
        <v>701020010</v>
      </c>
      <c r="G641" s="41" t="s">
        <v>341</v>
      </c>
      <c r="H641" s="42">
        <v>3</v>
      </c>
      <c r="I641" s="42">
        <v>14</v>
      </c>
      <c r="J641" s="71" t="s">
        <v>340</v>
      </c>
      <c r="K641" s="41" t="s">
        <v>134</v>
      </c>
      <c r="L641" s="40">
        <v>20140101</v>
      </c>
      <c r="M641" s="39">
        <v>24.42</v>
      </c>
      <c r="N641" s="39">
        <v>24.42</v>
      </c>
      <c r="O641" s="39">
        <v>24.42</v>
      </c>
      <c r="P641" s="39">
        <v>24.45</v>
      </c>
      <c r="Q641" s="39">
        <v>24.45</v>
      </c>
      <c r="R641" s="39">
        <v>24.45</v>
      </c>
    </row>
    <row r="642" spans="4:18" ht="67.5" x14ac:dyDescent="0.2">
      <c r="D642" s="40">
        <v>657</v>
      </c>
      <c r="E642" s="70" t="s">
        <v>449</v>
      </c>
      <c r="F642" s="43">
        <v>701020010</v>
      </c>
      <c r="G642" s="41" t="s">
        <v>341</v>
      </c>
      <c r="H642" s="42">
        <v>3</v>
      </c>
      <c r="I642" s="42">
        <v>14</v>
      </c>
      <c r="J642" s="71" t="s">
        <v>340</v>
      </c>
      <c r="K642" s="41" t="s">
        <v>134</v>
      </c>
      <c r="L642" s="40">
        <v>20140101</v>
      </c>
      <c r="M642" s="39">
        <v>24.42</v>
      </c>
      <c r="N642" s="39">
        <v>24.42</v>
      </c>
      <c r="O642" s="39">
        <v>24.42</v>
      </c>
      <c r="P642" s="39">
        <v>24.45</v>
      </c>
      <c r="Q642" s="39">
        <v>24.45</v>
      </c>
      <c r="R642" s="39">
        <v>24.45</v>
      </c>
    </row>
    <row r="643" spans="4:18" ht="45" x14ac:dyDescent="0.2">
      <c r="D643" s="40">
        <v>657</v>
      </c>
      <c r="E643" s="70" t="s">
        <v>449</v>
      </c>
      <c r="F643" s="43">
        <v>701020012</v>
      </c>
      <c r="G643" s="41" t="s">
        <v>300</v>
      </c>
      <c r="H643" s="42">
        <v>3</v>
      </c>
      <c r="I643" s="42">
        <v>9</v>
      </c>
      <c r="J643" s="71" t="s">
        <v>489</v>
      </c>
      <c r="K643" s="41" t="s">
        <v>134</v>
      </c>
      <c r="L643" s="40">
        <v>20190101</v>
      </c>
      <c r="M643" s="39">
        <v>2239.4580000000001</v>
      </c>
      <c r="N643" s="39">
        <v>1917.152</v>
      </c>
      <c r="O643" s="39">
        <v>0</v>
      </c>
      <c r="P643" s="39">
        <v>0</v>
      </c>
      <c r="Q643" s="39">
        <v>0</v>
      </c>
      <c r="R643" s="39">
        <v>0</v>
      </c>
    </row>
    <row r="644" spans="4:18" ht="45" x14ac:dyDescent="0.2">
      <c r="D644" s="40">
        <v>657</v>
      </c>
      <c r="E644" s="70" t="s">
        <v>449</v>
      </c>
      <c r="F644" s="43">
        <v>701020012</v>
      </c>
      <c r="G644" s="41" t="s">
        <v>300</v>
      </c>
      <c r="H644" s="42">
        <v>3</v>
      </c>
      <c r="I644" s="42">
        <v>9</v>
      </c>
      <c r="J644" s="71" t="s">
        <v>489</v>
      </c>
      <c r="K644" s="41" t="s">
        <v>134</v>
      </c>
      <c r="L644" s="40">
        <v>20190101</v>
      </c>
      <c r="M644" s="39">
        <v>1813.903</v>
      </c>
      <c r="N644" s="39">
        <v>1813.903</v>
      </c>
      <c r="O644" s="39">
        <v>0</v>
      </c>
      <c r="P644" s="39">
        <v>0</v>
      </c>
      <c r="Q644" s="39">
        <v>0</v>
      </c>
      <c r="R644" s="39">
        <v>0</v>
      </c>
    </row>
    <row r="645" spans="4:18" ht="45" x14ac:dyDescent="0.2">
      <c r="D645" s="40">
        <v>657</v>
      </c>
      <c r="E645" s="70" t="s">
        <v>449</v>
      </c>
      <c r="F645" s="43">
        <v>701020012</v>
      </c>
      <c r="G645" s="41" t="s">
        <v>300</v>
      </c>
      <c r="H645" s="42">
        <v>3</v>
      </c>
      <c r="I645" s="42">
        <v>10</v>
      </c>
      <c r="J645" s="71" t="s">
        <v>489</v>
      </c>
      <c r="K645" s="41" t="s">
        <v>134</v>
      </c>
      <c r="L645" s="40">
        <v>20190101</v>
      </c>
      <c r="M645" s="39">
        <v>0</v>
      </c>
      <c r="N645" s="39">
        <v>0</v>
      </c>
      <c r="O645" s="39">
        <v>1904.2180000000001</v>
      </c>
      <c r="P645" s="39">
        <v>1904.2180000000001</v>
      </c>
      <c r="Q645" s="39">
        <v>1904.2180000000001</v>
      </c>
      <c r="R645" s="39">
        <v>1904.2180000000001</v>
      </c>
    </row>
    <row r="646" spans="4:18" ht="45" x14ac:dyDescent="0.2">
      <c r="D646" s="40">
        <v>657</v>
      </c>
      <c r="E646" s="70" t="s">
        <v>449</v>
      </c>
      <c r="F646" s="43">
        <v>701020012</v>
      </c>
      <c r="G646" s="41" t="s">
        <v>300</v>
      </c>
      <c r="H646" s="42">
        <v>3</v>
      </c>
      <c r="I646" s="42">
        <v>10</v>
      </c>
      <c r="J646" s="71" t="s">
        <v>489</v>
      </c>
      <c r="K646" s="41" t="s">
        <v>134</v>
      </c>
      <c r="L646" s="40">
        <v>20190101</v>
      </c>
      <c r="M646" s="39">
        <v>0</v>
      </c>
      <c r="N646" s="39">
        <v>0</v>
      </c>
      <c r="O646" s="39">
        <v>1814.3510000000001</v>
      </c>
      <c r="P646" s="39">
        <v>1800</v>
      </c>
      <c r="Q646" s="39">
        <v>1800</v>
      </c>
      <c r="R646" s="39">
        <v>1800</v>
      </c>
    </row>
    <row r="647" spans="4:18" ht="45" x14ac:dyDescent="0.2">
      <c r="D647" s="40">
        <v>657</v>
      </c>
      <c r="E647" s="70" t="s">
        <v>449</v>
      </c>
      <c r="F647" s="43">
        <v>702000001</v>
      </c>
      <c r="G647" s="41" t="s">
        <v>142</v>
      </c>
      <c r="H647" s="42">
        <v>1</v>
      </c>
      <c r="I647" s="42">
        <v>2</v>
      </c>
      <c r="J647" s="99" t="s">
        <v>501</v>
      </c>
      <c r="K647" s="40"/>
      <c r="L647" s="40">
        <v>20070601</v>
      </c>
      <c r="M647" s="39">
        <v>1353.3979999999999</v>
      </c>
      <c r="N647" s="39">
        <v>1315.8489999999999</v>
      </c>
      <c r="O647" s="39">
        <v>1138.7909999999999</v>
      </c>
      <c r="P647" s="39">
        <v>1141.635</v>
      </c>
      <c r="Q647" s="39">
        <v>1141.635</v>
      </c>
      <c r="R647" s="39">
        <v>1141.635</v>
      </c>
    </row>
    <row r="648" spans="4:18" ht="45" x14ac:dyDescent="0.2">
      <c r="D648" s="40">
        <v>657</v>
      </c>
      <c r="E648" s="70" t="s">
        <v>449</v>
      </c>
      <c r="F648" s="43">
        <v>702000001</v>
      </c>
      <c r="G648" s="41" t="s">
        <v>142</v>
      </c>
      <c r="H648" s="42">
        <v>1</v>
      </c>
      <c r="I648" s="42">
        <v>3</v>
      </c>
      <c r="J648" s="100" t="s">
        <v>501</v>
      </c>
      <c r="K648" s="41" t="s">
        <v>338</v>
      </c>
      <c r="L648" s="40">
        <v>20070601</v>
      </c>
      <c r="M648" s="39">
        <v>8.5</v>
      </c>
      <c r="N648" s="39">
        <v>0</v>
      </c>
      <c r="O648" s="39">
        <v>0</v>
      </c>
      <c r="P648" s="39">
        <v>0</v>
      </c>
      <c r="Q648" s="39">
        <v>0</v>
      </c>
      <c r="R648" s="39">
        <v>0</v>
      </c>
    </row>
    <row r="649" spans="4:18" ht="45" x14ac:dyDescent="0.2">
      <c r="D649" s="40">
        <v>657</v>
      </c>
      <c r="E649" s="70" t="s">
        <v>449</v>
      </c>
      <c r="F649" s="43">
        <v>702000001</v>
      </c>
      <c r="G649" s="41" t="s">
        <v>142</v>
      </c>
      <c r="H649" s="42">
        <v>1</v>
      </c>
      <c r="I649" s="42">
        <v>4</v>
      </c>
      <c r="J649" s="100" t="s">
        <v>501</v>
      </c>
      <c r="K649" s="40"/>
      <c r="L649" s="40">
        <v>20070601</v>
      </c>
      <c r="M649" s="39">
        <v>1342.7550000000001</v>
      </c>
      <c r="N649" s="39">
        <v>1307.0029999999999</v>
      </c>
      <c r="O649" s="39">
        <v>1527.018</v>
      </c>
      <c r="P649" s="39">
        <v>1527.018</v>
      </c>
      <c r="Q649" s="39">
        <v>1527.018</v>
      </c>
      <c r="R649" s="39">
        <v>1527.018</v>
      </c>
    </row>
    <row r="650" spans="4:18" ht="45" x14ac:dyDescent="0.2">
      <c r="D650" s="40">
        <v>657</v>
      </c>
      <c r="E650" s="70" t="s">
        <v>449</v>
      </c>
      <c r="F650" s="43">
        <v>702000001</v>
      </c>
      <c r="G650" s="41" t="s">
        <v>142</v>
      </c>
      <c r="H650" s="42">
        <v>1</v>
      </c>
      <c r="I650" s="42">
        <v>4</v>
      </c>
      <c r="J650" s="100" t="s">
        <v>501</v>
      </c>
      <c r="K650" s="41" t="s">
        <v>336</v>
      </c>
      <c r="L650" s="40">
        <v>20070601</v>
      </c>
      <c r="M650" s="39">
        <v>15.654999999999999</v>
      </c>
      <c r="N650" s="39">
        <v>7.8070000000000004</v>
      </c>
      <c r="O650" s="39">
        <v>30</v>
      </c>
      <c r="P650" s="39">
        <v>30</v>
      </c>
      <c r="Q650" s="39">
        <v>30</v>
      </c>
      <c r="R650" s="39">
        <v>30</v>
      </c>
    </row>
    <row r="651" spans="4:18" ht="45" x14ac:dyDescent="0.2">
      <c r="D651" s="40">
        <v>657</v>
      </c>
      <c r="E651" s="70" t="s">
        <v>449</v>
      </c>
      <c r="F651" s="43">
        <v>702000001</v>
      </c>
      <c r="G651" s="41" t="s">
        <v>142</v>
      </c>
      <c r="H651" s="42">
        <v>1</v>
      </c>
      <c r="I651" s="42">
        <v>11</v>
      </c>
      <c r="J651" s="100" t="s">
        <v>510</v>
      </c>
      <c r="K651" s="41" t="s">
        <v>18</v>
      </c>
      <c r="L651" s="40">
        <v>20150101</v>
      </c>
      <c r="M651" s="39">
        <v>100</v>
      </c>
      <c r="N651" s="39">
        <v>0</v>
      </c>
      <c r="O651" s="39">
        <v>100</v>
      </c>
      <c r="P651" s="39">
        <v>100</v>
      </c>
      <c r="Q651" s="39">
        <v>100</v>
      </c>
      <c r="R651" s="39">
        <v>100</v>
      </c>
    </row>
    <row r="652" spans="4:18" ht="56.25" x14ac:dyDescent="0.2">
      <c r="D652" s="40">
        <v>657</v>
      </c>
      <c r="E652" s="70" t="s">
        <v>449</v>
      </c>
      <c r="F652" s="43">
        <v>702000001</v>
      </c>
      <c r="G652" s="41" t="s">
        <v>142</v>
      </c>
      <c r="H652" s="42">
        <v>1</v>
      </c>
      <c r="I652" s="42">
        <v>13</v>
      </c>
      <c r="J652" s="99" t="s">
        <v>531</v>
      </c>
      <c r="K652" s="41" t="s">
        <v>339</v>
      </c>
      <c r="L652" s="40">
        <v>20110101</v>
      </c>
      <c r="M652" s="39">
        <v>449.14299999999997</v>
      </c>
      <c r="N652" s="39">
        <v>345.721</v>
      </c>
      <c r="O652" s="39">
        <v>273</v>
      </c>
      <c r="P652" s="39">
        <v>273</v>
      </c>
      <c r="Q652" s="39">
        <v>273</v>
      </c>
      <c r="R652" s="39">
        <v>273</v>
      </c>
    </row>
    <row r="653" spans="4:18" ht="45" x14ac:dyDescent="0.2">
      <c r="D653" s="40">
        <v>657</v>
      </c>
      <c r="E653" s="70" t="s">
        <v>449</v>
      </c>
      <c r="F653" s="43">
        <v>702000001</v>
      </c>
      <c r="G653" s="41" t="s">
        <v>142</v>
      </c>
      <c r="H653" s="42">
        <v>1</v>
      </c>
      <c r="I653" s="42">
        <v>13</v>
      </c>
      <c r="J653" s="100" t="s">
        <v>501</v>
      </c>
      <c r="K653" s="41" t="s">
        <v>338</v>
      </c>
      <c r="L653" s="40">
        <v>20070601</v>
      </c>
      <c r="M653" s="39">
        <v>28.82</v>
      </c>
      <c r="N653" s="39">
        <v>28.82</v>
      </c>
      <c r="O653" s="39">
        <v>35</v>
      </c>
      <c r="P653" s="39">
        <v>35</v>
      </c>
      <c r="Q653" s="39">
        <v>35</v>
      </c>
      <c r="R653" s="39">
        <v>35</v>
      </c>
    </row>
    <row r="654" spans="4:18" ht="45" x14ac:dyDescent="0.2">
      <c r="D654" s="40">
        <v>657</v>
      </c>
      <c r="E654" s="70" t="s">
        <v>449</v>
      </c>
      <c r="F654" s="43">
        <v>702000001</v>
      </c>
      <c r="G654" s="41" t="s">
        <v>142</v>
      </c>
      <c r="H654" s="42">
        <v>10</v>
      </c>
      <c r="I654" s="42">
        <v>1</v>
      </c>
      <c r="J654" s="100" t="s">
        <v>501</v>
      </c>
      <c r="K654" s="41" t="s">
        <v>337</v>
      </c>
      <c r="L654" s="40">
        <v>20070601</v>
      </c>
      <c r="M654" s="39">
        <v>360</v>
      </c>
      <c r="N654" s="39">
        <v>360</v>
      </c>
      <c r="O654" s="39">
        <v>360</v>
      </c>
      <c r="P654" s="39">
        <v>360</v>
      </c>
      <c r="Q654" s="39">
        <v>459</v>
      </c>
      <c r="R654" s="39">
        <v>459</v>
      </c>
    </row>
    <row r="655" spans="4:18" ht="56.25" x14ac:dyDescent="0.2">
      <c r="D655" s="40">
        <v>657</v>
      </c>
      <c r="E655" s="70" t="s">
        <v>449</v>
      </c>
      <c r="F655" s="43">
        <v>702000002</v>
      </c>
      <c r="G655" s="41" t="s">
        <v>139</v>
      </c>
      <c r="H655" s="42">
        <v>1</v>
      </c>
      <c r="I655" s="42">
        <v>2</v>
      </c>
      <c r="J655" s="100" t="s">
        <v>531</v>
      </c>
      <c r="K655" s="41" t="s">
        <v>336</v>
      </c>
      <c r="L655" s="40">
        <v>20110101</v>
      </c>
      <c r="M655" s="39">
        <v>4483.652</v>
      </c>
      <c r="N655" s="39">
        <v>4482.5709999999999</v>
      </c>
      <c r="O655" s="39">
        <v>3770.8310000000001</v>
      </c>
      <c r="P655" s="39">
        <v>3784.6390000000001</v>
      </c>
      <c r="Q655" s="39">
        <v>3784.64</v>
      </c>
      <c r="R655" s="39">
        <v>3784.64</v>
      </c>
    </row>
    <row r="656" spans="4:18" ht="56.25" x14ac:dyDescent="0.2">
      <c r="D656" s="40">
        <v>657</v>
      </c>
      <c r="E656" s="70" t="s">
        <v>449</v>
      </c>
      <c r="F656" s="43">
        <v>702000002</v>
      </c>
      <c r="G656" s="41" t="s">
        <v>139</v>
      </c>
      <c r="H656" s="42">
        <v>1</v>
      </c>
      <c r="I656" s="42">
        <v>4</v>
      </c>
      <c r="J656" s="100" t="s">
        <v>531</v>
      </c>
      <c r="K656" s="41" t="s">
        <v>336</v>
      </c>
      <c r="L656" s="40">
        <v>20110101</v>
      </c>
      <c r="M656" s="39">
        <v>4343.5309999999999</v>
      </c>
      <c r="N656" s="39">
        <v>4343.5309999999999</v>
      </c>
      <c r="O656" s="39">
        <v>5056.3519999999999</v>
      </c>
      <c r="P656" s="39">
        <v>5056.3519999999999</v>
      </c>
      <c r="Q656" s="39">
        <v>5056.3519999999999</v>
      </c>
      <c r="R656" s="39">
        <v>5056.3519999999999</v>
      </c>
    </row>
    <row r="657" spans="4:18" ht="101.25" x14ac:dyDescent="0.2">
      <c r="D657" s="40">
        <v>657</v>
      </c>
      <c r="E657" s="70" t="s">
        <v>449</v>
      </c>
      <c r="F657" s="43">
        <v>702000008</v>
      </c>
      <c r="G657" s="41" t="s">
        <v>131</v>
      </c>
      <c r="H657" s="42">
        <v>1</v>
      </c>
      <c r="I657" s="42">
        <v>13</v>
      </c>
      <c r="J657" s="100" t="s">
        <v>531</v>
      </c>
      <c r="K657" s="41" t="s">
        <v>335</v>
      </c>
      <c r="L657" s="40">
        <v>20110101</v>
      </c>
      <c r="M657" s="39">
        <v>25671.466</v>
      </c>
      <c r="N657" s="39">
        <v>23048.044000000002</v>
      </c>
      <c r="O657" s="39">
        <v>27671.085999999999</v>
      </c>
      <c r="P657" s="39">
        <v>24778.663</v>
      </c>
      <c r="Q657" s="39">
        <v>21724.541000000001</v>
      </c>
      <c r="R657" s="39">
        <v>21724.541000000001</v>
      </c>
    </row>
    <row r="658" spans="4:18" ht="101.25" x14ac:dyDescent="0.2">
      <c r="D658" s="40">
        <v>657</v>
      </c>
      <c r="E658" s="70" t="s">
        <v>449</v>
      </c>
      <c r="F658" s="43">
        <v>702000008</v>
      </c>
      <c r="G658" s="41" t="s">
        <v>131</v>
      </c>
      <c r="H658" s="42">
        <v>4</v>
      </c>
      <c r="I658" s="42">
        <v>1</v>
      </c>
      <c r="J658" s="99" t="s">
        <v>554</v>
      </c>
      <c r="K658" s="41" t="s">
        <v>334</v>
      </c>
      <c r="L658" s="40">
        <v>19910502</v>
      </c>
      <c r="M658" s="39">
        <v>114.869</v>
      </c>
      <c r="N658" s="39">
        <v>114.869</v>
      </c>
      <c r="O658" s="39">
        <v>0</v>
      </c>
      <c r="P658" s="39">
        <v>0</v>
      </c>
      <c r="Q658" s="39">
        <v>0</v>
      </c>
      <c r="R658" s="39">
        <v>0</v>
      </c>
    </row>
    <row r="659" spans="4:18" ht="101.25" x14ac:dyDescent="0.2">
      <c r="D659" s="40">
        <v>657</v>
      </c>
      <c r="E659" s="70" t="s">
        <v>449</v>
      </c>
      <c r="F659" s="43">
        <v>702000021</v>
      </c>
      <c r="G659" s="71" t="s">
        <v>285</v>
      </c>
      <c r="H659" s="42">
        <v>1</v>
      </c>
      <c r="I659" s="42">
        <v>4</v>
      </c>
      <c r="J659" s="71" t="s">
        <v>502</v>
      </c>
      <c r="K659" s="41" t="s">
        <v>164</v>
      </c>
      <c r="L659" s="40">
        <v>19930601</v>
      </c>
      <c r="M659" s="39">
        <v>193.4</v>
      </c>
      <c r="N659" s="39">
        <v>0</v>
      </c>
      <c r="O659" s="39">
        <v>360</v>
      </c>
      <c r="P659" s="39">
        <v>200</v>
      </c>
      <c r="Q659" s="39">
        <v>0</v>
      </c>
      <c r="R659" s="39">
        <v>0</v>
      </c>
    </row>
    <row r="660" spans="4:18" ht="56.25" x14ac:dyDescent="0.2">
      <c r="D660" s="40">
        <v>657</v>
      </c>
      <c r="E660" s="70" t="s">
        <v>449</v>
      </c>
      <c r="F660" s="43">
        <v>702000025</v>
      </c>
      <c r="G660" s="41" t="s">
        <v>117</v>
      </c>
      <c r="H660" s="42">
        <v>1</v>
      </c>
      <c r="I660" s="42">
        <v>13</v>
      </c>
      <c r="J660" s="71" t="s">
        <v>503</v>
      </c>
      <c r="K660" s="40"/>
      <c r="L660" s="40">
        <v>20200402</v>
      </c>
      <c r="M660" s="39">
        <v>508.68</v>
      </c>
      <c r="N660" s="39">
        <v>290.86500000000001</v>
      </c>
      <c r="O660" s="39">
        <v>103.1</v>
      </c>
      <c r="P660" s="39">
        <v>0</v>
      </c>
      <c r="Q660" s="39">
        <v>0</v>
      </c>
      <c r="R660" s="39">
        <v>0</v>
      </c>
    </row>
    <row r="661" spans="4:18" ht="56.25" x14ac:dyDescent="0.2">
      <c r="D661" s="40">
        <v>657</v>
      </c>
      <c r="E661" s="70" t="s">
        <v>449</v>
      </c>
      <c r="F661" s="43">
        <v>702000025</v>
      </c>
      <c r="G661" s="41" t="s">
        <v>117</v>
      </c>
      <c r="H661" s="42">
        <v>3</v>
      </c>
      <c r="I661" s="42">
        <v>9</v>
      </c>
      <c r="J661" s="71" t="s">
        <v>503</v>
      </c>
      <c r="K661" s="40"/>
      <c r="L661" s="40">
        <v>20200402</v>
      </c>
      <c r="M661" s="39">
        <v>730.92399999999998</v>
      </c>
      <c r="N661" s="39">
        <v>689.303</v>
      </c>
      <c r="O661" s="39">
        <v>0</v>
      </c>
      <c r="P661" s="39">
        <v>0</v>
      </c>
      <c r="Q661" s="39">
        <v>0</v>
      </c>
      <c r="R661" s="39">
        <v>0</v>
      </c>
    </row>
    <row r="662" spans="4:18" ht="56.25" x14ac:dyDescent="0.2">
      <c r="D662" s="40">
        <v>657</v>
      </c>
      <c r="E662" s="70" t="s">
        <v>449</v>
      </c>
      <c r="F662" s="43">
        <v>702000025</v>
      </c>
      <c r="G662" s="41" t="s">
        <v>117</v>
      </c>
      <c r="H662" s="42">
        <v>4</v>
      </c>
      <c r="I662" s="42">
        <v>1</v>
      </c>
      <c r="J662" s="71" t="s">
        <v>503</v>
      </c>
      <c r="K662" s="40"/>
      <c r="L662" s="40">
        <v>20200402</v>
      </c>
      <c r="M662" s="39">
        <v>119.55800000000001</v>
      </c>
      <c r="N662" s="39">
        <v>119.55800000000001</v>
      </c>
      <c r="O662" s="39">
        <v>0</v>
      </c>
      <c r="P662" s="39">
        <v>0</v>
      </c>
      <c r="Q662" s="39">
        <v>0</v>
      </c>
      <c r="R662" s="39">
        <v>0</v>
      </c>
    </row>
    <row r="663" spans="4:18" ht="56.25" x14ac:dyDescent="0.2">
      <c r="D663" s="40">
        <v>657</v>
      </c>
      <c r="E663" s="70" t="s">
        <v>449</v>
      </c>
      <c r="F663" s="43">
        <v>702000025</v>
      </c>
      <c r="G663" s="41" t="s">
        <v>117</v>
      </c>
      <c r="H663" s="42">
        <v>5</v>
      </c>
      <c r="I663" s="42">
        <v>1</v>
      </c>
      <c r="J663" s="71" t="s">
        <v>503</v>
      </c>
      <c r="K663" s="40"/>
      <c r="L663" s="40">
        <v>20200402</v>
      </c>
      <c r="M663" s="39">
        <v>355.6</v>
      </c>
      <c r="N663" s="39">
        <v>355.6</v>
      </c>
      <c r="O663" s="39">
        <v>0</v>
      </c>
      <c r="P663" s="39">
        <v>0</v>
      </c>
      <c r="Q663" s="39">
        <v>0</v>
      </c>
      <c r="R663" s="39">
        <v>0</v>
      </c>
    </row>
    <row r="664" spans="4:18" ht="56.25" x14ac:dyDescent="0.2">
      <c r="D664" s="40">
        <v>657</v>
      </c>
      <c r="E664" s="70" t="s">
        <v>449</v>
      </c>
      <c r="F664" s="43">
        <v>702000025</v>
      </c>
      <c r="G664" s="41" t="s">
        <v>117</v>
      </c>
      <c r="H664" s="42">
        <v>8</v>
      </c>
      <c r="I664" s="42">
        <v>1</v>
      </c>
      <c r="J664" s="71" t="s">
        <v>503</v>
      </c>
      <c r="K664" s="40"/>
      <c r="L664" s="40">
        <v>20200402</v>
      </c>
      <c r="M664" s="39">
        <v>88.563000000000002</v>
      </c>
      <c r="N664" s="39">
        <v>88.563000000000002</v>
      </c>
      <c r="O664" s="39">
        <v>0</v>
      </c>
      <c r="P664" s="39">
        <v>0</v>
      </c>
      <c r="Q664" s="39">
        <v>0</v>
      </c>
      <c r="R664" s="39">
        <v>0</v>
      </c>
    </row>
    <row r="665" spans="4:18" ht="22.5" x14ac:dyDescent="0.2">
      <c r="D665" s="40">
        <v>657</v>
      </c>
      <c r="E665" s="70" t="s">
        <v>449</v>
      </c>
      <c r="F665" s="43">
        <v>704010001</v>
      </c>
      <c r="G665" s="41" t="s">
        <v>110</v>
      </c>
      <c r="H665" s="42">
        <v>3</v>
      </c>
      <c r="I665" s="42">
        <v>4</v>
      </c>
      <c r="J665" s="99" t="s">
        <v>504</v>
      </c>
      <c r="K665" s="41" t="s">
        <v>333</v>
      </c>
      <c r="L665" s="40">
        <v>19971120</v>
      </c>
      <c r="M665" s="39">
        <v>21.896999999999998</v>
      </c>
      <c r="N665" s="39">
        <v>21.896999999999998</v>
      </c>
      <c r="O665" s="39">
        <v>19.7</v>
      </c>
      <c r="P665" s="39">
        <v>19.100000000000001</v>
      </c>
      <c r="Q665" s="39">
        <v>19.100000000000001</v>
      </c>
      <c r="R665" s="39">
        <v>19.100000000000001</v>
      </c>
    </row>
    <row r="666" spans="4:18" ht="33.75" x14ac:dyDescent="0.2">
      <c r="D666" s="40">
        <v>657</v>
      </c>
      <c r="E666" s="70" t="s">
        <v>449</v>
      </c>
      <c r="F666" s="43">
        <v>704010003</v>
      </c>
      <c r="G666" s="41" t="s">
        <v>279</v>
      </c>
      <c r="H666" s="42">
        <v>2</v>
      </c>
      <c r="I666" s="42">
        <v>3</v>
      </c>
      <c r="J666" s="71" t="s">
        <v>522</v>
      </c>
      <c r="K666" s="41" t="s">
        <v>332</v>
      </c>
      <c r="L666" s="40">
        <v>19980409</v>
      </c>
      <c r="M666" s="39">
        <v>219.4</v>
      </c>
      <c r="N666" s="39">
        <v>219.4</v>
      </c>
      <c r="O666" s="39">
        <v>466.4</v>
      </c>
      <c r="P666" s="39">
        <v>466.4</v>
      </c>
      <c r="Q666" s="39">
        <v>481.2</v>
      </c>
      <c r="R666" s="39">
        <v>481.2</v>
      </c>
    </row>
    <row r="667" spans="4:18" ht="123.75" x14ac:dyDescent="0.2">
      <c r="D667" s="40">
        <v>657</v>
      </c>
      <c r="E667" s="70" t="s">
        <v>449</v>
      </c>
      <c r="F667" s="43">
        <v>704010031</v>
      </c>
      <c r="G667" s="41" t="s">
        <v>278</v>
      </c>
      <c r="H667" s="42">
        <v>1</v>
      </c>
      <c r="I667" s="42">
        <v>13</v>
      </c>
      <c r="J667" s="71" t="s">
        <v>482</v>
      </c>
      <c r="K667" s="40"/>
      <c r="L667" s="40">
        <v>20200617</v>
      </c>
      <c r="M667" s="39">
        <v>67.105000000000004</v>
      </c>
      <c r="N667" s="39">
        <v>67.105000000000004</v>
      </c>
      <c r="O667" s="39">
        <v>0</v>
      </c>
      <c r="P667" s="39">
        <v>0</v>
      </c>
      <c r="Q667" s="39">
        <v>0</v>
      </c>
      <c r="R667" s="39">
        <v>0</v>
      </c>
    </row>
    <row r="668" spans="4:18" ht="45" x14ac:dyDescent="0.2">
      <c r="D668" s="40">
        <v>657</v>
      </c>
      <c r="E668" s="70" t="s">
        <v>449</v>
      </c>
      <c r="F668" s="43">
        <v>704020001</v>
      </c>
      <c r="G668" s="41" t="s">
        <v>93</v>
      </c>
      <c r="H668" s="42">
        <v>3</v>
      </c>
      <c r="I668" s="42">
        <v>4</v>
      </c>
      <c r="J668" s="99" t="s">
        <v>504</v>
      </c>
      <c r="K668" s="40"/>
      <c r="L668" s="40">
        <v>19971120</v>
      </c>
      <c r="M668" s="39">
        <v>5.9969999999999999</v>
      </c>
      <c r="N668" s="39">
        <v>5.9969999999999999</v>
      </c>
      <c r="O668" s="39">
        <v>6</v>
      </c>
      <c r="P668" s="39">
        <v>6.1</v>
      </c>
      <c r="Q668" s="39">
        <v>6.1</v>
      </c>
      <c r="R668" s="39">
        <v>6.1</v>
      </c>
    </row>
    <row r="669" spans="4:18" ht="247.5" x14ac:dyDescent="0.2">
      <c r="D669" s="40">
        <v>657</v>
      </c>
      <c r="E669" s="70" t="s">
        <v>449</v>
      </c>
      <c r="F669" s="43">
        <v>704020082</v>
      </c>
      <c r="G669" s="41" t="s">
        <v>51</v>
      </c>
      <c r="H669" s="42">
        <v>6</v>
      </c>
      <c r="I669" s="42">
        <v>5</v>
      </c>
      <c r="J669" s="71" t="s">
        <v>483</v>
      </c>
      <c r="K669" s="41" t="s">
        <v>134</v>
      </c>
      <c r="L669" s="40">
        <v>20150430</v>
      </c>
      <c r="M669" s="39">
        <v>1.1839999999999999</v>
      </c>
      <c r="N669" s="39">
        <v>1.17</v>
      </c>
      <c r="O669" s="39">
        <v>1.2</v>
      </c>
      <c r="P669" s="39">
        <v>1.2</v>
      </c>
      <c r="Q669" s="39">
        <v>1.2</v>
      </c>
      <c r="R669" s="39">
        <v>1.2</v>
      </c>
    </row>
    <row r="670" spans="4:18" ht="67.5" x14ac:dyDescent="0.2">
      <c r="D670" s="40">
        <v>657</v>
      </c>
      <c r="E670" s="70" t="s">
        <v>449</v>
      </c>
      <c r="F670" s="43">
        <v>706021001</v>
      </c>
      <c r="G670" s="41" t="s">
        <v>274</v>
      </c>
      <c r="H670" s="42">
        <v>1</v>
      </c>
      <c r="I670" s="42">
        <v>4</v>
      </c>
      <c r="J670" s="71" t="s">
        <v>329</v>
      </c>
      <c r="K670" s="41" t="s">
        <v>328</v>
      </c>
      <c r="L670" s="40">
        <v>20131226</v>
      </c>
      <c r="M670" s="39">
        <v>551</v>
      </c>
      <c r="N670" s="39">
        <v>551</v>
      </c>
      <c r="O670" s="39">
        <v>545.6</v>
      </c>
      <c r="P670" s="39">
        <v>0</v>
      </c>
      <c r="Q670" s="39">
        <v>0</v>
      </c>
      <c r="R670" s="39">
        <v>0</v>
      </c>
    </row>
    <row r="671" spans="4:18" ht="45" x14ac:dyDescent="0.2">
      <c r="D671" s="40">
        <v>657</v>
      </c>
      <c r="E671" s="70" t="s">
        <v>449</v>
      </c>
      <c r="F671" s="43">
        <v>706021003</v>
      </c>
      <c r="G671" s="41" t="s">
        <v>324</v>
      </c>
      <c r="H671" s="42">
        <v>8</v>
      </c>
      <c r="I671" s="42">
        <v>1</v>
      </c>
      <c r="J671" s="71" t="s">
        <v>329</v>
      </c>
      <c r="K671" s="41" t="s">
        <v>328</v>
      </c>
      <c r="L671" s="40">
        <v>20131226</v>
      </c>
      <c r="M671" s="39">
        <v>160122.15100000001</v>
      </c>
      <c r="N671" s="39">
        <v>47002.872000000003</v>
      </c>
      <c r="O671" s="39">
        <v>113119.27899999999</v>
      </c>
      <c r="P671" s="39">
        <v>0</v>
      </c>
      <c r="Q671" s="39">
        <v>0</v>
      </c>
      <c r="R671" s="39">
        <v>0</v>
      </c>
    </row>
    <row r="672" spans="4:18" ht="56.25" x14ac:dyDescent="0.2">
      <c r="D672" s="40">
        <v>657</v>
      </c>
      <c r="E672" s="70" t="s">
        <v>449</v>
      </c>
      <c r="F672" s="43">
        <v>706021004</v>
      </c>
      <c r="G672" s="41" t="s">
        <v>158</v>
      </c>
      <c r="H672" s="42">
        <v>5</v>
      </c>
      <c r="I672" s="42">
        <v>2</v>
      </c>
      <c r="J672" s="71" t="s">
        <v>329</v>
      </c>
      <c r="K672" s="41" t="s">
        <v>328</v>
      </c>
      <c r="L672" s="40">
        <v>20131226</v>
      </c>
      <c r="M672" s="39">
        <v>45696.408000000003</v>
      </c>
      <c r="N672" s="39">
        <v>39665.999000000003</v>
      </c>
      <c r="O672" s="39">
        <v>26254.3</v>
      </c>
      <c r="P672" s="39">
        <v>8455.0499999999993</v>
      </c>
      <c r="Q672" s="39">
        <v>6561.43</v>
      </c>
      <c r="R672" s="39">
        <v>6561.43</v>
      </c>
    </row>
    <row r="673" spans="4:18" ht="101.25" x14ac:dyDescent="0.2">
      <c r="D673" s="40">
        <v>657</v>
      </c>
      <c r="E673" s="70" t="s">
        <v>449</v>
      </c>
      <c r="F673" s="43">
        <v>706021007</v>
      </c>
      <c r="G673" s="41" t="s">
        <v>273</v>
      </c>
      <c r="H673" s="42">
        <v>5</v>
      </c>
      <c r="I673" s="42">
        <v>1</v>
      </c>
      <c r="J673" s="71" t="s">
        <v>329</v>
      </c>
      <c r="K673" s="41" t="s">
        <v>331</v>
      </c>
      <c r="L673" s="40">
        <v>20131226</v>
      </c>
      <c r="M673" s="39">
        <v>1719.5450000000001</v>
      </c>
      <c r="N673" s="39">
        <v>230</v>
      </c>
      <c r="O673" s="39">
        <v>10708.772999999999</v>
      </c>
      <c r="P673" s="39">
        <v>0</v>
      </c>
      <c r="Q673" s="39">
        <v>0</v>
      </c>
      <c r="R673" s="39">
        <v>0</v>
      </c>
    </row>
    <row r="674" spans="4:18" ht="270" x14ac:dyDescent="0.2">
      <c r="D674" s="40">
        <v>657</v>
      </c>
      <c r="E674" s="70" t="s">
        <v>449</v>
      </c>
      <c r="F674" s="43">
        <v>706021031</v>
      </c>
      <c r="G674" s="41" t="s">
        <v>330</v>
      </c>
      <c r="H674" s="42">
        <v>4</v>
      </c>
      <c r="I674" s="42">
        <v>12</v>
      </c>
      <c r="J674" s="71" t="s">
        <v>329</v>
      </c>
      <c r="K674" s="41" t="s">
        <v>328</v>
      </c>
      <c r="L674" s="40">
        <v>20131226</v>
      </c>
      <c r="M674" s="39">
        <v>3967.28</v>
      </c>
      <c r="N674" s="39">
        <v>0</v>
      </c>
      <c r="O674" s="39">
        <v>367.28</v>
      </c>
      <c r="P674" s="39">
        <v>0</v>
      </c>
      <c r="Q674" s="39">
        <v>0</v>
      </c>
      <c r="R674" s="39">
        <v>0</v>
      </c>
    </row>
    <row r="675" spans="4:18" ht="45" x14ac:dyDescent="0.2">
      <c r="D675" s="40">
        <v>657</v>
      </c>
      <c r="E675" s="70" t="s">
        <v>449</v>
      </c>
      <c r="F675" s="43">
        <v>707000000</v>
      </c>
      <c r="G675" s="41" t="s">
        <v>270</v>
      </c>
      <c r="H675" s="42">
        <v>1</v>
      </c>
      <c r="I675" s="42">
        <v>13</v>
      </c>
      <c r="J675" s="71" t="s">
        <v>327</v>
      </c>
      <c r="K675" s="41" t="s">
        <v>113</v>
      </c>
      <c r="L675" s="40">
        <v>20190101</v>
      </c>
      <c r="M675" s="39">
        <v>0</v>
      </c>
      <c r="N675" s="39">
        <v>0</v>
      </c>
      <c r="O675" s="39">
        <v>0</v>
      </c>
      <c r="P675" s="39">
        <v>2481.2080000000001</v>
      </c>
      <c r="Q675" s="39">
        <v>4953.4009999999998</v>
      </c>
      <c r="R675" s="39">
        <v>4953.4009999999998</v>
      </c>
    </row>
    <row r="676" spans="4:18" ht="67.5" x14ac:dyDescent="0.2">
      <c r="D676" s="40">
        <v>658</v>
      </c>
      <c r="E676" s="70" t="s">
        <v>450</v>
      </c>
      <c r="F676" s="43">
        <v>701010001</v>
      </c>
      <c r="G676" s="41" t="s">
        <v>326</v>
      </c>
      <c r="H676" s="42">
        <v>1</v>
      </c>
      <c r="I676" s="42">
        <v>11</v>
      </c>
      <c r="J676" s="101" t="s">
        <v>557</v>
      </c>
      <c r="K676" s="41" t="s">
        <v>325</v>
      </c>
      <c r="L676" s="40">
        <v>19980731</v>
      </c>
      <c r="M676" s="39">
        <v>150</v>
      </c>
      <c r="N676" s="39">
        <v>0</v>
      </c>
      <c r="O676" s="39">
        <v>150</v>
      </c>
      <c r="P676" s="39">
        <v>150</v>
      </c>
      <c r="Q676" s="39">
        <v>150</v>
      </c>
      <c r="R676" s="39">
        <v>150</v>
      </c>
    </row>
    <row r="677" spans="4:18" ht="45" x14ac:dyDescent="0.2">
      <c r="D677" s="40">
        <v>658</v>
      </c>
      <c r="E677" s="70" t="s">
        <v>450</v>
      </c>
      <c r="F677" s="43">
        <v>701010003</v>
      </c>
      <c r="G677" s="41" t="s">
        <v>324</v>
      </c>
      <c r="H677" s="42">
        <v>5</v>
      </c>
      <c r="I677" s="42">
        <v>1</v>
      </c>
      <c r="J677" s="71" t="s">
        <v>323</v>
      </c>
      <c r="K677" s="41" t="s">
        <v>322</v>
      </c>
      <c r="L677" s="40">
        <v>20120522</v>
      </c>
      <c r="M677" s="39">
        <v>2409.2150000000001</v>
      </c>
      <c r="N677" s="39">
        <v>1877.3969999999999</v>
      </c>
      <c r="O677" s="39">
        <v>1205.8989999999999</v>
      </c>
      <c r="P677" s="39">
        <v>441.4</v>
      </c>
      <c r="Q677" s="39">
        <v>372.4</v>
      </c>
      <c r="R677" s="39">
        <v>372.4</v>
      </c>
    </row>
    <row r="678" spans="4:18" ht="56.25" x14ac:dyDescent="0.2">
      <c r="D678" s="40">
        <v>658</v>
      </c>
      <c r="E678" s="70" t="s">
        <v>450</v>
      </c>
      <c r="F678" s="43">
        <v>701010005</v>
      </c>
      <c r="G678" s="41" t="s">
        <v>321</v>
      </c>
      <c r="H678" s="42">
        <v>4</v>
      </c>
      <c r="I678" s="42">
        <v>10</v>
      </c>
      <c r="J678" s="71" t="s">
        <v>297</v>
      </c>
      <c r="K678" s="41" t="s">
        <v>296</v>
      </c>
      <c r="L678" s="40">
        <v>20080101</v>
      </c>
      <c r="M678" s="39">
        <v>1649.7660000000001</v>
      </c>
      <c r="N678" s="39">
        <v>1440.9580000000001</v>
      </c>
      <c r="O678" s="39">
        <v>1888</v>
      </c>
      <c r="P678" s="39">
        <v>1788</v>
      </c>
      <c r="Q678" s="39">
        <v>1818</v>
      </c>
      <c r="R678" s="39">
        <v>1818</v>
      </c>
    </row>
    <row r="679" spans="4:18" ht="67.5" x14ac:dyDescent="0.2">
      <c r="D679" s="40">
        <v>658</v>
      </c>
      <c r="E679" s="70" t="s">
        <v>450</v>
      </c>
      <c r="F679" s="43">
        <v>701010006</v>
      </c>
      <c r="G679" s="41" t="s">
        <v>319</v>
      </c>
      <c r="H679" s="42">
        <v>8</v>
      </c>
      <c r="I679" s="42">
        <v>1</v>
      </c>
      <c r="J679" s="71" t="s">
        <v>318</v>
      </c>
      <c r="K679" s="41" t="s">
        <v>317</v>
      </c>
      <c r="L679" s="40">
        <v>20130901</v>
      </c>
      <c r="M679" s="39">
        <v>9729.4809999999998</v>
      </c>
      <c r="N679" s="39">
        <v>9729.4809999999998</v>
      </c>
      <c r="O679" s="39">
        <v>11132.8</v>
      </c>
      <c r="P679" s="39">
        <v>11092.8</v>
      </c>
      <c r="Q679" s="39">
        <v>11092.8</v>
      </c>
      <c r="R679" s="39">
        <v>11092.8</v>
      </c>
    </row>
    <row r="680" spans="4:18" ht="56.25" x14ac:dyDescent="0.2">
      <c r="D680" s="40">
        <v>658</v>
      </c>
      <c r="E680" s="70" t="s">
        <v>450</v>
      </c>
      <c r="F680" s="43">
        <v>701010006</v>
      </c>
      <c r="G680" s="41" t="s">
        <v>319</v>
      </c>
      <c r="H680" s="42">
        <v>8</v>
      </c>
      <c r="I680" s="42">
        <v>1</v>
      </c>
      <c r="J680" s="71" t="s">
        <v>297</v>
      </c>
      <c r="K680" s="41" t="s">
        <v>320</v>
      </c>
      <c r="L680" s="40">
        <v>20080101</v>
      </c>
      <c r="M680" s="39">
        <v>6198.6769999999997</v>
      </c>
      <c r="N680" s="39">
        <v>4415.9629999999997</v>
      </c>
      <c r="O680" s="39">
        <v>4476.8999999999996</v>
      </c>
      <c r="P680" s="39">
        <v>3385</v>
      </c>
      <c r="Q680" s="39">
        <v>3086.7109999999998</v>
      </c>
      <c r="R680" s="39">
        <v>3086.7109999999998</v>
      </c>
    </row>
    <row r="681" spans="4:18" ht="67.5" x14ac:dyDescent="0.2">
      <c r="D681" s="40">
        <v>658</v>
      </c>
      <c r="E681" s="70" t="s">
        <v>450</v>
      </c>
      <c r="F681" s="43">
        <v>701010006</v>
      </c>
      <c r="G681" s="41" t="s">
        <v>319</v>
      </c>
      <c r="H681" s="42">
        <v>8</v>
      </c>
      <c r="I681" s="42">
        <v>2</v>
      </c>
      <c r="J681" s="71" t="s">
        <v>318</v>
      </c>
      <c r="K681" s="41" t="s">
        <v>317</v>
      </c>
      <c r="L681" s="40">
        <v>20130901</v>
      </c>
      <c r="M681" s="39">
        <v>108.26600000000001</v>
      </c>
      <c r="N681" s="39">
        <v>108.26600000000001</v>
      </c>
      <c r="O681" s="39">
        <v>162.80000000000001</v>
      </c>
      <c r="P681" s="39">
        <v>162.80000000000001</v>
      </c>
      <c r="Q681" s="39">
        <v>162.80000000000001</v>
      </c>
      <c r="R681" s="39">
        <v>162.80000000000001</v>
      </c>
    </row>
    <row r="682" spans="4:18" ht="45" x14ac:dyDescent="0.2">
      <c r="D682" s="40">
        <v>658</v>
      </c>
      <c r="E682" s="70" t="s">
        <v>450</v>
      </c>
      <c r="F682" s="43">
        <v>701010007</v>
      </c>
      <c r="G682" s="71" t="s">
        <v>316</v>
      </c>
      <c r="H682" s="42">
        <v>11</v>
      </c>
      <c r="I682" s="42">
        <v>1</v>
      </c>
      <c r="J682" s="71" t="s">
        <v>513</v>
      </c>
      <c r="K682" s="41" t="s">
        <v>134</v>
      </c>
      <c r="L682" s="40">
        <v>20190101</v>
      </c>
      <c r="M682" s="39">
        <v>2464.6379999999999</v>
      </c>
      <c r="N682" s="39">
        <v>2464.6379999999999</v>
      </c>
      <c r="O682" s="39">
        <v>2718.4670000000001</v>
      </c>
      <c r="P682" s="39">
        <v>2630.203</v>
      </c>
      <c r="Q682" s="39">
        <v>2630.203</v>
      </c>
      <c r="R682" s="39">
        <v>2630.203</v>
      </c>
    </row>
    <row r="683" spans="4:18" ht="45" x14ac:dyDescent="0.2">
      <c r="D683" s="40">
        <v>658</v>
      </c>
      <c r="E683" s="70" t="s">
        <v>450</v>
      </c>
      <c r="F683" s="43">
        <v>701010007</v>
      </c>
      <c r="G683" s="41" t="s">
        <v>316</v>
      </c>
      <c r="H683" s="42">
        <v>11</v>
      </c>
      <c r="I683" s="42">
        <v>1</v>
      </c>
      <c r="J683" s="71" t="s">
        <v>513</v>
      </c>
      <c r="K683" s="41" t="s">
        <v>134</v>
      </c>
      <c r="L683" s="40">
        <v>20190101</v>
      </c>
      <c r="M683" s="39">
        <v>3322.1860000000001</v>
      </c>
      <c r="N683" s="39">
        <v>2288.3780000000002</v>
      </c>
      <c r="O683" s="39">
        <v>3219.2689999999998</v>
      </c>
      <c r="P683" s="39">
        <v>950</v>
      </c>
      <c r="Q683" s="39">
        <v>950</v>
      </c>
      <c r="R683" s="39">
        <v>950</v>
      </c>
    </row>
    <row r="684" spans="4:18" ht="78.75" x14ac:dyDescent="0.2">
      <c r="D684" s="40">
        <v>658</v>
      </c>
      <c r="E684" s="70" t="s">
        <v>450</v>
      </c>
      <c r="F684" s="43">
        <v>701010011</v>
      </c>
      <c r="G684" s="41" t="s">
        <v>313</v>
      </c>
      <c r="H684" s="42">
        <v>1</v>
      </c>
      <c r="I684" s="42">
        <v>13</v>
      </c>
      <c r="J684" s="71" t="s">
        <v>315</v>
      </c>
      <c r="K684" s="41" t="s">
        <v>314</v>
      </c>
      <c r="L684" s="40">
        <v>20090420</v>
      </c>
      <c r="M684" s="39">
        <v>3.5000000000000003E-2</v>
      </c>
      <c r="N684" s="39">
        <v>0</v>
      </c>
      <c r="O684" s="39">
        <v>0</v>
      </c>
      <c r="P684" s="39">
        <v>0</v>
      </c>
      <c r="Q684" s="39">
        <v>0</v>
      </c>
      <c r="R684" s="39">
        <v>0</v>
      </c>
    </row>
    <row r="685" spans="4:18" ht="78.75" x14ac:dyDescent="0.2">
      <c r="D685" s="40">
        <v>658</v>
      </c>
      <c r="E685" s="70" t="s">
        <v>450</v>
      </c>
      <c r="F685" s="43">
        <v>701010011</v>
      </c>
      <c r="G685" s="41" t="s">
        <v>313</v>
      </c>
      <c r="H685" s="42">
        <v>4</v>
      </c>
      <c r="I685" s="42">
        <v>1</v>
      </c>
      <c r="J685" s="71" t="s">
        <v>315</v>
      </c>
      <c r="K685" s="41" t="s">
        <v>314</v>
      </c>
      <c r="L685" s="40">
        <v>20090420</v>
      </c>
      <c r="M685" s="39">
        <v>92.912999999999997</v>
      </c>
      <c r="N685" s="39">
        <v>92.912999999999997</v>
      </c>
      <c r="O685" s="39">
        <v>84.843000000000004</v>
      </c>
      <c r="P685" s="39">
        <v>0</v>
      </c>
      <c r="Q685" s="39">
        <v>0</v>
      </c>
      <c r="R685" s="39">
        <v>0</v>
      </c>
    </row>
    <row r="686" spans="4:18" ht="78.75" x14ac:dyDescent="0.2">
      <c r="D686" s="40">
        <v>658</v>
      </c>
      <c r="E686" s="70" t="s">
        <v>450</v>
      </c>
      <c r="F686" s="43">
        <v>701010011</v>
      </c>
      <c r="G686" s="41" t="s">
        <v>313</v>
      </c>
      <c r="H686" s="42">
        <v>4</v>
      </c>
      <c r="I686" s="42">
        <v>1</v>
      </c>
      <c r="J686" s="71" t="s">
        <v>315</v>
      </c>
      <c r="K686" s="41" t="s">
        <v>314</v>
      </c>
      <c r="L686" s="40">
        <v>20090420</v>
      </c>
      <c r="M686" s="39">
        <v>111.625</v>
      </c>
      <c r="N686" s="39">
        <v>111.625</v>
      </c>
      <c r="O686" s="39">
        <v>85</v>
      </c>
      <c r="P686" s="39">
        <v>0</v>
      </c>
      <c r="Q686" s="39">
        <v>0</v>
      </c>
      <c r="R686" s="39">
        <v>0</v>
      </c>
    </row>
    <row r="687" spans="4:18" ht="78.75" x14ac:dyDescent="0.2">
      <c r="D687" s="40">
        <v>658</v>
      </c>
      <c r="E687" s="70" t="s">
        <v>450</v>
      </c>
      <c r="F687" s="43">
        <v>701010011</v>
      </c>
      <c r="G687" s="41" t="s">
        <v>313</v>
      </c>
      <c r="H687" s="42">
        <v>5</v>
      </c>
      <c r="I687" s="42">
        <v>3</v>
      </c>
      <c r="J687" s="71" t="s">
        <v>315</v>
      </c>
      <c r="K687" s="41" t="s">
        <v>314</v>
      </c>
      <c r="L687" s="40">
        <v>20090420</v>
      </c>
      <c r="M687" s="39">
        <v>12008.651</v>
      </c>
      <c r="N687" s="39">
        <v>7425.9430000000002</v>
      </c>
      <c r="O687" s="39">
        <v>4664.83</v>
      </c>
      <c r="P687" s="39">
        <v>1462</v>
      </c>
      <c r="Q687" s="39">
        <v>1950.02</v>
      </c>
      <c r="R687" s="39">
        <v>1950.02</v>
      </c>
    </row>
    <row r="688" spans="4:18" ht="78.75" x14ac:dyDescent="0.2">
      <c r="D688" s="40">
        <v>658</v>
      </c>
      <c r="E688" s="70" t="s">
        <v>450</v>
      </c>
      <c r="F688" s="43">
        <v>701010011</v>
      </c>
      <c r="G688" s="41" t="s">
        <v>313</v>
      </c>
      <c r="H688" s="42">
        <v>5</v>
      </c>
      <c r="I688" s="42">
        <v>3</v>
      </c>
      <c r="J688" s="71" t="s">
        <v>315</v>
      </c>
      <c r="K688" s="41" t="s">
        <v>314</v>
      </c>
      <c r="L688" s="40">
        <v>20090420</v>
      </c>
      <c r="M688" s="39">
        <v>0</v>
      </c>
      <c r="N688" s="39">
        <v>0</v>
      </c>
      <c r="O688" s="39">
        <v>8736.7749999999996</v>
      </c>
      <c r="P688" s="39">
        <v>0</v>
      </c>
      <c r="Q688" s="39">
        <v>0</v>
      </c>
      <c r="R688" s="39">
        <v>0</v>
      </c>
    </row>
    <row r="689" spans="4:18" ht="78.75" x14ac:dyDescent="0.2">
      <c r="D689" s="40">
        <v>658</v>
      </c>
      <c r="E689" s="70" t="s">
        <v>450</v>
      </c>
      <c r="F689" s="43">
        <v>701010011</v>
      </c>
      <c r="G689" s="41" t="s">
        <v>313</v>
      </c>
      <c r="H689" s="42">
        <v>5</v>
      </c>
      <c r="I689" s="42">
        <v>3</v>
      </c>
      <c r="J689" s="71" t="s">
        <v>312</v>
      </c>
      <c r="K689" s="41" t="s">
        <v>311</v>
      </c>
      <c r="L689" s="40">
        <v>20180904</v>
      </c>
      <c r="M689" s="39">
        <v>6468.277</v>
      </c>
      <c r="N689" s="39">
        <v>4735.9430000000002</v>
      </c>
      <c r="O689" s="39">
        <v>7872.7529999999997</v>
      </c>
      <c r="P689" s="39">
        <v>0</v>
      </c>
      <c r="Q689" s="39">
        <v>0</v>
      </c>
      <c r="R689" s="39">
        <v>0</v>
      </c>
    </row>
    <row r="690" spans="4:18" ht="33.75" x14ac:dyDescent="0.2">
      <c r="D690" s="40">
        <v>658</v>
      </c>
      <c r="E690" s="70" t="s">
        <v>450</v>
      </c>
      <c r="F690" s="43">
        <v>701010014</v>
      </c>
      <c r="G690" s="41" t="s">
        <v>310</v>
      </c>
      <c r="H690" s="42">
        <v>4</v>
      </c>
      <c r="I690" s="42">
        <v>5</v>
      </c>
      <c r="J690" s="71" t="s">
        <v>558</v>
      </c>
      <c r="K690" s="41" t="s">
        <v>275</v>
      </c>
      <c r="L690" s="40">
        <v>20070101</v>
      </c>
      <c r="M690" s="39">
        <v>11733.184999999999</v>
      </c>
      <c r="N690" s="39">
        <v>11733.184999999999</v>
      </c>
      <c r="O690" s="39">
        <v>12863</v>
      </c>
      <c r="P690" s="39">
        <v>12863</v>
      </c>
      <c r="Q690" s="39">
        <v>12863</v>
      </c>
      <c r="R690" s="39">
        <v>12863</v>
      </c>
    </row>
    <row r="691" spans="4:18" ht="33.75" x14ac:dyDescent="0.2">
      <c r="D691" s="40">
        <v>658</v>
      </c>
      <c r="E691" s="70" t="s">
        <v>450</v>
      </c>
      <c r="F691" s="43">
        <v>701010014</v>
      </c>
      <c r="G691" s="41" t="s">
        <v>310</v>
      </c>
      <c r="H691" s="42">
        <v>4</v>
      </c>
      <c r="I691" s="42">
        <v>5</v>
      </c>
      <c r="J691" s="71" t="s">
        <v>558</v>
      </c>
      <c r="K691" s="41" t="s">
        <v>275</v>
      </c>
      <c r="L691" s="40">
        <v>20070101</v>
      </c>
      <c r="M691" s="39">
        <v>1000</v>
      </c>
      <c r="N691" s="39">
        <v>1000</v>
      </c>
      <c r="O691" s="39">
        <v>0</v>
      </c>
      <c r="P691" s="39">
        <v>0</v>
      </c>
      <c r="Q691" s="39">
        <v>0</v>
      </c>
      <c r="R691" s="39">
        <v>0</v>
      </c>
    </row>
    <row r="692" spans="4:18" ht="56.25" x14ac:dyDescent="0.2">
      <c r="D692" s="40">
        <v>658</v>
      </c>
      <c r="E692" s="70" t="s">
        <v>450</v>
      </c>
      <c r="F692" s="43">
        <v>701010018</v>
      </c>
      <c r="G692" s="41" t="s">
        <v>309</v>
      </c>
      <c r="H692" s="42">
        <v>3</v>
      </c>
      <c r="I692" s="42">
        <v>14</v>
      </c>
      <c r="J692" s="71" t="s">
        <v>308</v>
      </c>
      <c r="K692" s="41" t="s">
        <v>307</v>
      </c>
      <c r="L692" s="40">
        <v>20140101</v>
      </c>
      <c r="M692" s="39">
        <v>24.42</v>
      </c>
      <c r="N692" s="39">
        <v>24.42</v>
      </c>
      <c r="O692" s="39">
        <v>24.42</v>
      </c>
      <c r="P692" s="39">
        <v>24.45</v>
      </c>
      <c r="Q692" s="39">
        <v>24.45</v>
      </c>
      <c r="R692" s="39">
        <v>24.45</v>
      </c>
    </row>
    <row r="693" spans="4:18" ht="56.25" x14ac:dyDescent="0.2">
      <c r="D693" s="40">
        <v>658</v>
      </c>
      <c r="E693" s="70" t="s">
        <v>450</v>
      </c>
      <c r="F693" s="43">
        <v>701010018</v>
      </c>
      <c r="G693" s="41" t="s">
        <v>309</v>
      </c>
      <c r="H693" s="42">
        <v>3</v>
      </c>
      <c r="I693" s="42">
        <v>14</v>
      </c>
      <c r="J693" s="71" t="s">
        <v>308</v>
      </c>
      <c r="K693" s="41" t="s">
        <v>307</v>
      </c>
      <c r="L693" s="40">
        <v>20140101</v>
      </c>
      <c r="M693" s="39">
        <v>24.42</v>
      </c>
      <c r="N693" s="39">
        <v>24.42</v>
      </c>
      <c r="O693" s="39">
        <v>24.42</v>
      </c>
      <c r="P693" s="39">
        <v>24.45</v>
      </c>
      <c r="Q693" s="39">
        <v>24.45</v>
      </c>
      <c r="R693" s="39">
        <v>24.45</v>
      </c>
    </row>
    <row r="694" spans="4:18" ht="67.5" x14ac:dyDescent="0.2">
      <c r="D694" s="40">
        <v>658</v>
      </c>
      <c r="E694" s="70" t="s">
        <v>450</v>
      </c>
      <c r="F694" s="43">
        <v>701020001</v>
      </c>
      <c r="G694" s="41" t="s">
        <v>158</v>
      </c>
      <c r="H694" s="42">
        <v>5</v>
      </c>
      <c r="I694" s="42">
        <v>1</v>
      </c>
      <c r="J694" s="71" t="s">
        <v>306</v>
      </c>
      <c r="K694" s="41" t="s">
        <v>202</v>
      </c>
      <c r="L694" s="40">
        <v>20130506</v>
      </c>
      <c r="M694" s="39">
        <v>11403.7</v>
      </c>
      <c r="N694" s="39">
        <v>11400.996999999999</v>
      </c>
      <c r="O694" s="39">
        <v>8842.76</v>
      </c>
      <c r="P694" s="39">
        <v>9237.5499999999993</v>
      </c>
      <c r="Q694" s="39">
        <v>9607.06</v>
      </c>
      <c r="R694" s="39">
        <v>9607.06</v>
      </c>
    </row>
    <row r="695" spans="4:18" ht="78.75" x14ac:dyDescent="0.2">
      <c r="D695" s="40">
        <v>658</v>
      </c>
      <c r="E695" s="70" t="s">
        <v>450</v>
      </c>
      <c r="F695" s="43">
        <v>701020001</v>
      </c>
      <c r="G695" s="41" t="s">
        <v>158</v>
      </c>
      <c r="H695" s="42">
        <v>5</v>
      </c>
      <c r="I695" s="42">
        <v>2</v>
      </c>
      <c r="J695" s="71" t="s">
        <v>305</v>
      </c>
      <c r="K695" s="41" t="s">
        <v>304</v>
      </c>
      <c r="L695" s="40">
        <v>20160926</v>
      </c>
      <c r="M695" s="39">
        <v>1983</v>
      </c>
      <c r="N695" s="39">
        <v>622.64200000000005</v>
      </c>
      <c r="O695" s="39">
        <v>599.70000000000005</v>
      </c>
      <c r="P695" s="39">
        <v>100</v>
      </c>
      <c r="Q695" s="39">
        <v>100</v>
      </c>
      <c r="R695" s="39">
        <v>100</v>
      </c>
    </row>
    <row r="696" spans="4:18" ht="157.5" x14ac:dyDescent="0.2">
      <c r="D696" s="40">
        <v>658</v>
      </c>
      <c r="E696" s="70" t="s">
        <v>450</v>
      </c>
      <c r="F696" s="43">
        <v>701020003</v>
      </c>
      <c r="G696" s="41" t="s">
        <v>303</v>
      </c>
      <c r="H696" s="42">
        <v>4</v>
      </c>
      <c r="I696" s="42">
        <v>9</v>
      </c>
      <c r="J696" s="71" t="s">
        <v>302</v>
      </c>
      <c r="K696" s="41" t="s">
        <v>301</v>
      </c>
      <c r="L696" s="40">
        <v>20130101</v>
      </c>
      <c r="M696" s="39">
        <v>12783.967000000001</v>
      </c>
      <c r="N696" s="39">
        <v>12783.967000000001</v>
      </c>
      <c r="O696" s="39">
        <v>13993.819</v>
      </c>
      <c r="P696" s="39">
        <v>13301.825000000001</v>
      </c>
      <c r="Q696" s="39">
        <v>13966.9</v>
      </c>
      <c r="R696" s="39">
        <v>13966.9</v>
      </c>
    </row>
    <row r="697" spans="4:18" ht="33.75" x14ac:dyDescent="0.2">
      <c r="D697" s="40">
        <v>658</v>
      </c>
      <c r="E697" s="70" t="s">
        <v>450</v>
      </c>
      <c r="F697" s="43">
        <v>701020012</v>
      </c>
      <c r="G697" s="41" t="s">
        <v>300</v>
      </c>
      <c r="H697" s="42">
        <v>3</v>
      </c>
      <c r="I697" s="42">
        <v>9</v>
      </c>
      <c r="J697" s="71" t="s">
        <v>299</v>
      </c>
      <c r="K697" s="41" t="s">
        <v>298</v>
      </c>
      <c r="L697" s="40">
        <v>20090430</v>
      </c>
      <c r="M697" s="39">
        <v>2062.6089999999999</v>
      </c>
      <c r="N697" s="39">
        <v>1948.086</v>
      </c>
      <c r="O697" s="39">
        <v>0</v>
      </c>
      <c r="P697" s="39">
        <v>0</v>
      </c>
      <c r="Q697" s="39">
        <v>0</v>
      </c>
      <c r="R697" s="39">
        <v>0</v>
      </c>
    </row>
    <row r="698" spans="4:18" ht="33.75" x14ac:dyDescent="0.2">
      <c r="D698" s="40">
        <v>658</v>
      </c>
      <c r="E698" s="70" t="s">
        <v>450</v>
      </c>
      <c r="F698" s="43">
        <v>701020012</v>
      </c>
      <c r="G698" s="41" t="s">
        <v>300</v>
      </c>
      <c r="H698" s="42">
        <v>3</v>
      </c>
      <c r="I698" s="42">
        <v>10</v>
      </c>
      <c r="J698" s="71" t="s">
        <v>299</v>
      </c>
      <c r="K698" s="41" t="s">
        <v>298</v>
      </c>
      <c r="L698" s="40">
        <v>20090430</v>
      </c>
      <c r="M698" s="39">
        <v>0</v>
      </c>
      <c r="N698" s="39">
        <v>0</v>
      </c>
      <c r="O698" s="39">
        <v>2304.3000000000002</v>
      </c>
      <c r="P698" s="39">
        <v>1366</v>
      </c>
      <c r="Q698" s="39">
        <v>1610.47</v>
      </c>
      <c r="R698" s="39">
        <v>1610.47</v>
      </c>
    </row>
    <row r="699" spans="4:18" ht="45" x14ac:dyDescent="0.2">
      <c r="D699" s="40">
        <v>658</v>
      </c>
      <c r="E699" s="70" t="s">
        <v>450</v>
      </c>
      <c r="F699" s="43">
        <v>702000001</v>
      </c>
      <c r="G699" s="41" t="s">
        <v>142</v>
      </c>
      <c r="H699" s="42">
        <v>1</v>
      </c>
      <c r="I699" s="42">
        <v>2</v>
      </c>
      <c r="J699" s="102" t="s">
        <v>501</v>
      </c>
      <c r="K699" s="40"/>
      <c r="L699" s="40">
        <v>20070601</v>
      </c>
      <c r="M699" s="39">
        <v>868.447</v>
      </c>
      <c r="N699" s="39">
        <v>868.447</v>
      </c>
      <c r="O699" s="39">
        <v>790.28499999999997</v>
      </c>
      <c r="P699" s="39">
        <v>790.28499999999997</v>
      </c>
      <c r="Q699" s="39">
        <v>790.28499999999997</v>
      </c>
      <c r="R699" s="39">
        <v>790.28499999999997</v>
      </c>
    </row>
    <row r="700" spans="4:18" ht="56.25" x14ac:dyDescent="0.2">
      <c r="D700" s="40">
        <v>658</v>
      </c>
      <c r="E700" s="70" t="s">
        <v>450</v>
      </c>
      <c r="F700" s="43">
        <v>702000001</v>
      </c>
      <c r="G700" s="41" t="s">
        <v>142</v>
      </c>
      <c r="H700" s="42">
        <v>1</v>
      </c>
      <c r="I700" s="42">
        <v>3</v>
      </c>
      <c r="J700" s="71" t="s">
        <v>297</v>
      </c>
      <c r="K700" s="41" t="s">
        <v>296</v>
      </c>
      <c r="L700" s="40">
        <v>20080101</v>
      </c>
      <c r="M700" s="39">
        <v>14</v>
      </c>
      <c r="N700" s="39">
        <v>14</v>
      </c>
      <c r="O700" s="39">
        <v>14</v>
      </c>
      <c r="P700" s="39">
        <v>14</v>
      </c>
      <c r="Q700" s="39">
        <v>14</v>
      </c>
      <c r="R700" s="39">
        <v>14</v>
      </c>
    </row>
    <row r="701" spans="4:18" ht="56.25" x14ac:dyDescent="0.2">
      <c r="D701" s="40">
        <v>658</v>
      </c>
      <c r="E701" s="70" t="s">
        <v>450</v>
      </c>
      <c r="F701" s="43">
        <v>702000001</v>
      </c>
      <c r="G701" s="41" t="s">
        <v>142</v>
      </c>
      <c r="H701" s="42">
        <v>1</v>
      </c>
      <c r="I701" s="42">
        <v>4</v>
      </c>
      <c r="J701" s="71" t="s">
        <v>297</v>
      </c>
      <c r="K701" s="41" t="s">
        <v>296</v>
      </c>
      <c r="L701" s="40">
        <v>20080101</v>
      </c>
      <c r="M701" s="39">
        <v>198.721</v>
      </c>
      <c r="N701" s="39">
        <v>69.92</v>
      </c>
      <c r="O701" s="39">
        <v>70</v>
      </c>
      <c r="P701" s="39">
        <v>70</v>
      </c>
      <c r="Q701" s="39">
        <v>70</v>
      </c>
      <c r="R701" s="39">
        <v>70</v>
      </c>
    </row>
    <row r="702" spans="4:18" ht="45" x14ac:dyDescent="0.2">
      <c r="D702" s="40">
        <v>658</v>
      </c>
      <c r="E702" s="70" t="s">
        <v>450</v>
      </c>
      <c r="F702" s="43">
        <v>702000001</v>
      </c>
      <c r="G702" s="41" t="s">
        <v>142</v>
      </c>
      <c r="H702" s="42">
        <v>1</v>
      </c>
      <c r="I702" s="42">
        <v>4</v>
      </c>
      <c r="J702" s="102" t="s">
        <v>501</v>
      </c>
      <c r="K702" s="40"/>
      <c r="L702" s="40">
        <v>20070601</v>
      </c>
      <c r="M702" s="39">
        <v>2270.076</v>
      </c>
      <c r="N702" s="39">
        <v>2270.076</v>
      </c>
      <c r="O702" s="39">
        <v>2140.4589999999998</v>
      </c>
      <c r="P702" s="39">
        <v>2140.4589999999998</v>
      </c>
      <c r="Q702" s="39">
        <v>2140.4589999999998</v>
      </c>
      <c r="R702" s="39">
        <v>2140.4589999999998</v>
      </c>
    </row>
    <row r="703" spans="4:18" ht="56.25" x14ac:dyDescent="0.2">
      <c r="D703" s="40">
        <v>658</v>
      </c>
      <c r="E703" s="70" t="s">
        <v>450</v>
      </c>
      <c r="F703" s="43">
        <v>702000001</v>
      </c>
      <c r="G703" s="41" t="s">
        <v>142</v>
      </c>
      <c r="H703" s="42">
        <v>1</v>
      </c>
      <c r="I703" s="42">
        <v>13</v>
      </c>
      <c r="J703" s="99" t="s">
        <v>531</v>
      </c>
      <c r="K703" s="41" t="s">
        <v>295</v>
      </c>
      <c r="L703" s="40">
        <v>20110101</v>
      </c>
      <c r="M703" s="39">
        <v>911.93399999999997</v>
      </c>
      <c r="N703" s="39">
        <v>752.25599999999997</v>
      </c>
      <c r="O703" s="39">
        <v>408.08300000000003</v>
      </c>
      <c r="P703" s="39">
        <v>416.36200000000002</v>
      </c>
      <c r="Q703" s="39">
        <v>86.4</v>
      </c>
      <c r="R703" s="39">
        <v>86.4</v>
      </c>
    </row>
    <row r="704" spans="4:18" ht="45" x14ac:dyDescent="0.2">
      <c r="D704" s="40">
        <v>658</v>
      </c>
      <c r="E704" s="70" t="s">
        <v>450</v>
      </c>
      <c r="F704" s="43">
        <v>702000001</v>
      </c>
      <c r="G704" s="41" t="s">
        <v>142</v>
      </c>
      <c r="H704" s="42">
        <v>10</v>
      </c>
      <c r="I704" s="42">
        <v>1</v>
      </c>
      <c r="J704" s="71" t="s">
        <v>294</v>
      </c>
      <c r="K704" s="41" t="s">
        <v>293</v>
      </c>
      <c r="L704" s="40">
        <v>20131023</v>
      </c>
      <c r="M704" s="39">
        <v>1052.5</v>
      </c>
      <c r="N704" s="39">
        <v>1034.2329999999999</v>
      </c>
      <c r="O704" s="39">
        <v>748.5</v>
      </c>
      <c r="P704" s="39">
        <v>748.5</v>
      </c>
      <c r="Q704" s="39">
        <v>748.5</v>
      </c>
      <c r="R704" s="39">
        <v>748.5</v>
      </c>
    </row>
    <row r="705" spans="4:18" ht="56.25" x14ac:dyDescent="0.2">
      <c r="D705" s="40">
        <v>658</v>
      </c>
      <c r="E705" s="70" t="s">
        <v>450</v>
      </c>
      <c r="F705" s="43">
        <v>702000002</v>
      </c>
      <c r="G705" s="41" t="s">
        <v>139</v>
      </c>
      <c r="H705" s="42">
        <v>1</v>
      </c>
      <c r="I705" s="42">
        <v>2</v>
      </c>
      <c r="J705" s="71" t="s">
        <v>291</v>
      </c>
      <c r="K705" s="41" t="s">
        <v>292</v>
      </c>
      <c r="L705" s="40">
        <v>20160601</v>
      </c>
      <c r="M705" s="39">
        <v>2644.1819999999998</v>
      </c>
      <c r="N705" s="39">
        <v>2644.1819999999998</v>
      </c>
      <c r="O705" s="39">
        <v>2616.8389999999999</v>
      </c>
      <c r="P705" s="39">
        <v>2616.8389999999999</v>
      </c>
      <c r="Q705" s="39">
        <v>2616.8389999999999</v>
      </c>
      <c r="R705" s="39">
        <v>2616.8389999999999</v>
      </c>
    </row>
    <row r="706" spans="4:18" ht="56.25" x14ac:dyDescent="0.2">
      <c r="D706" s="40">
        <v>658</v>
      </c>
      <c r="E706" s="70" t="s">
        <v>450</v>
      </c>
      <c r="F706" s="43">
        <v>702000002</v>
      </c>
      <c r="G706" s="41" t="s">
        <v>139</v>
      </c>
      <c r="H706" s="42">
        <v>1</v>
      </c>
      <c r="I706" s="42">
        <v>4</v>
      </c>
      <c r="J706" s="71" t="s">
        <v>291</v>
      </c>
      <c r="K706" s="41" t="s">
        <v>290</v>
      </c>
      <c r="L706" s="40">
        <v>20160601</v>
      </c>
      <c r="M706" s="39">
        <v>7316.0370000000003</v>
      </c>
      <c r="N706" s="39">
        <v>7316.0379999999996</v>
      </c>
      <c r="O706" s="39">
        <v>7087.6139999999996</v>
      </c>
      <c r="P706" s="39">
        <v>7087.6139999999996</v>
      </c>
      <c r="Q706" s="39">
        <v>7087.6139999999996</v>
      </c>
      <c r="R706" s="39">
        <v>7087.6139999999996</v>
      </c>
    </row>
    <row r="707" spans="4:18" ht="101.25" x14ac:dyDescent="0.2">
      <c r="D707" s="40">
        <v>658</v>
      </c>
      <c r="E707" s="70" t="s">
        <v>450</v>
      </c>
      <c r="F707" s="43">
        <v>702000008</v>
      </c>
      <c r="G707" s="41" t="s">
        <v>131</v>
      </c>
      <c r="H707" s="42">
        <v>1</v>
      </c>
      <c r="I707" s="42">
        <v>13</v>
      </c>
      <c r="J707" s="71" t="s">
        <v>289</v>
      </c>
      <c r="K707" s="41" t="s">
        <v>288</v>
      </c>
      <c r="L707" s="40">
        <v>20121201</v>
      </c>
      <c r="M707" s="39">
        <v>12797.388999999999</v>
      </c>
      <c r="N707" s="39">
        <v>12797.388999999999</v>
      </c>
      <c r="O707" s="39">
        <v>13063.843999999999</v>
      </c>
      <c r="P707" s="39">
        <v>13033.843999999999</v>
      </c>
      <c r="Q707" s="39">
        <v>13033.843999999999</v>
      </c>
      <c r="R707" s="39">
        <v>13033.843999999999</v>
      </c>
    </row>
    <row r="708" spans="4:18" ht="101.25" x14ac:dyDescent="0.2">
      <c r="D708" s="40">
        <v>658</v>
      </c>
      <c r="E708" s="70" t="s">
        <v>450</v>
      </c>
      <c r="F708" s="43">
        <v>702000008</v>
      </c>
      <c r="G708" s="41" t="s">
        <v>131</v>
      </c>
      <c r="H708" s="42">
        <v>1</v>
      </c>
      <c r="I708" s="42">
        <v>13</v>
      </c>
      <c r="J708" s="71" t="s">
        <v>287</v>
      </c>
      <c r="K708" s="41" t="s">
        <v>286</v>
      </c>
      <c r="L708" s="40">
        <v>20121201</v>
      </c>
      <c r="M708" s="39">
        <v>4758.1220000000003</v>
      </c>
      <c r="N708" s="39">
        <v>2872.165</v>
      </c>
      <c r="O708" s="39">
        <v>3191.973</v>
      </c>
      <c r="P708" s="39">
        <v>1638.7570000000001</v>
      </c>
      <c r="Q708" s="39">
        <v>824</v>
      </c>
      <c r="R708" s="39">
        <v>824</v>
      </c>
    </row>
    <row r="709" spans="4:18" ht="101.25" x14ac:dyDescent="0.2">
      <c r="D709" s="40">
        <v>658</v>
      </c>
      <c r="E709" s="70" t="s">
        <v>450</v>
      </c>
      <c r="F709" s="43">
        <v>702000021</v>
      </c>
      <c r="G709" s="41" t="s">
        <v>285</v>
      </c>
      <c r="H709" s="42">
        <v>1</v>
      </c>
      <c r="I709" s="42">
        <v>4</v>
      </c>
      <c r="J709" s="71" t="s">
        <v>284</v>
      </c>
      <c r="K709" s="41" t="s">
        <v>283</v>
      </c>
      <c r="L709" s="40">
        <v>20090424</v>
      </c>
      <c r="M709" s="39">
        <v>142.63</v>
      </c>
      <c r="N709" s="39">
        <v>137.05000000000001</v>
      </c>
      <c r="O709" s="39">
        <v>236.327</v>
      </c>
      <c r="P709" s="39">
        <v>226.327</v>
      </c>
      <c r="Q709" s="39">
        <v>226.327</v>
      </c>
      <c r="R709" s="39">
        <v>226.327</v>
      </c>
    </row>
    <row r="710" spans="4:18" ht="101.25" x14ac:dyDescent="0.2">
      <c r="D710" s="40">
        <v>658</v>
      </c>
      <c r="E710" s="70" t="s">
        <v>450</v>
      </c>
      <c r="F710" s="43">
        <v>702000021</v>
      </c>
      <c r="G710" s="41" t="s">
        <v>285</v>
      </c>
      <c r="H710" s="42">
        <v>1</v>
      </c>
      <c r="I710" s="42">
        <v>13</v>
      </c>
      <c r="J710" s="71" t="s">
        <v>284</v>
      </c>
      <c r="K710" s="41" t="s">
        <v>283</v>
      </c>
      <c r="L710" s="40">
        <v>20090424</v>
      </c>
      <c r="M710" s="39">
        <v>37.499000000000002</v>
      </c>
      <c r="N710" s="39">
        <v>37.499000000000002</v>
      </c>
      <c r="O710" s="39">
        <v>435</v>
      </c>
      <c r="P710" s="39">
        <v>0</v>
      </c>
      <c r="Q710" s="39">
        <v>0</v>
      </c>
      <c r="R710" s="39">
        <v>0</v>
      </c>
    </row>
    <row r="711" spans="4:18" ht="101.25" x14ac:dyDescent="0.2">
      <c r="D711" s="40">
        <v>658</v>
      </c>
      <c r="E711" s="70" t="s">
        <v>450</v>
      </c>
      <c r="F711" s="43">
        <v>702000021</v>
      </c>
      <c r="G711" s="41" t="s">
        <v>285</v>
      </c>
      <c r="H711" s="42">
        <v>8</v>
      </c>
      <c r="I711" s="42">
        <v>1</v>
      </c>
      <c r="J711" s="71" t="s">
        <v>284</v>
      </c>
      <c r="K711" s="41" t="s">
        <v>283</v>
      </c>
      <c r="L711" s="40">
        <v>20090424</v>
      </c>
      <c r="M711" s="39">
        <v>19.63</v>
      </c>
      <c r="N711" s="39">
        <v>19.63</v>
      </c>
      <c r="O711" s="39">
        <v>0</v>
      </c>
      <c r="P711" s="39">
        <v>0</v>
      </c>
      <c r="Q711" s="39">
        <v>0</v>
      </c>
      <c r="R711" s="39">
        <v>0</v>
      </c>
    </row>
    <row r="712" spans="4:18" ht="101.25" x14ac:dyDescent="0.2">
      <c r="D712" s="40">
        <v>658</v>
      </c>
      <c r="E712" s="70" t="s">
        <v>450</v>
      </c>
      <c r="F712" s="43">
        <v>702000021</v>
      </c>
      <c r="G712" s="41" t="s">
        <v>285</v>
      </c>
      <c r="H712" s="42">
        <v>11</v>
      </c>
      <c r="I712" s="42">
        <v>1</v>
      </c>
      <c r="J712" s="71" t="s">
        <v>284</v>
      </c>
      <c r="K712" s="41" t="s">
        <v>283</v>
      </c>
      <c r="L712" s="40">
        <v>20090424</v>
      </c>
      <c r="M712" s="39">
        <v>0</v>
      </c>
      <c r="N712" s="39">
        <v>0</v>
      </c>
      <c r="O712" s="39">
        <v>350</v>
      </c>
      <c r="P712" s="39">
        <v>0</v>
      </c>
      <c r="Q712" s="39">
        <v>0</v>
      </c>
      <c r="R712" s="39">
        <v>0</v>
      </c>
    </row>
    <row r="713" spans="4:18" ht="56.25" x14ac:dyDescent="0.2">
      <c r="D713" s="40">
        <v>658</v>
      </c>
      <c r="E713" s="70" t="s">
        <v>450</v>
      </c>
      <c r="F713" s="43">
        <v>702000025</v>
      </c>
      <c r="G713" s="41" t="s">
        <v>117</v>
      </c>
      <c r="H713" s="42">
        <v>1</v>
      </c>
      <c r="I713" s="42">
        <v>13</v>
      </c>
      <c r="J713" s="71" t="s">
        <v>280</v>
      </c>
      <c r="K713" s="40"/>
      <c r="L713" s="40">
        <v>20200402</v>
      </c>
      <c r="M713" s="39">
        <v>29.547999999999998</v>
      </c>
      <c r="N713" s="39">
        <v>29.547999999999998</v>
      </c>
      <c r="O713" s="39">
        <v>0</v>
      </c>
      <c r="P713" s="39">
        <v>0</v>
      </c>
      <c r="Q713" s="39">
        <v>0</v>
      </c>
      <c r="R713" s="39">
        <v>0</v>
      </c>
    </row>
    <row r="714" spans="4:18" ht="56.25" x14ac:dyDescent="0.2">
      <c r="D714" s="40">
        <v>658</v>
      </c>
      <c r="E714" s="70" t="s">
        <v>450</v>
      </c>
      <c r="F714" s="43">
        <v>702000025</v>
      </c>
      <c r="G714" s="41" t="s">
        <v>117</v>
      </c>
      <c r="H714" s="42">
        <v>3</v>
      </c>
      <c r="I714" s="42">
        <v>9</v>
      </c>
      <c r="J714" s="71" t="s">
        <v>280</v>
      </c>
      <c r="K714" s="40"/>
      <c r="L714" s="40">
        <v>20200402</v>
      </c>
      <c r="M714" s="39">
        <v>1058.5129999999999</v>
      </c>
      <c r="N714" s="39">
        <v>954.11300000000006</v>
      </c>
      <c r="O714" s="39">
        <v>0</v>
      </c>
      <c r="P714" s="39">
        <v>0</v>
      </c>
      <c r="Q714" s="39">
        <v>0</v>
      </c>
      <c r="R714" s="39">
        <v>0</v>
      </c>
    </row>
    <row r="715" spans="4:18" ht="56.25" x14ac:dyDescent="0.2">
      <c r="D715" s="40">
        <v>658</v>
      </c>
      <c r="E715" s="70" t="s">
        <v>450</v>
      </c>
      <c r="F715" s="43">
        <v>702000025</v>
      </c>
      <c r="G715" s="41" t="s">
        <v>117</v>
      </c>
      <c r="H715" s="42">
        <v>3</v>
      </c>
      <c r="I715" s="42">
        <v>10</v>
      </c>
      <c r="J715" s="71" t="s">
        <v>280</v>
      </c>
      <c r="K715" s="40"/>
      <c r="L715" s="40">
        <v>20200402</v>
      </c>
      <c r="M715" s="39">
        <v>0</v>
      </c>
      <c r="N715" s="39">
        <v>0</v>
      </c>
      <c r="O715" s="39">
        <v>604.4</v>
      </c>
      <c r="P715" s="39">
        <v>0</v>
      </c>
      <c r="Q715" s="39">
        <v>0</v>
      </c>
      <c r="R715" s="39">
        <v>0</v>
      </c>
    </row>
    <row r="716" spans="4:18" ht="56.25" x14ac:dyDescent="0.2">
      <c r="D716" s="40">
        <v>658</v>
      </c>
      <c r="E716" s="70" t="s">
        <v>450</v>
      </c>
      <c r="F716" s="43">
        <v>702000025</v>
      </c>
      <c r="G716" s="41" t="s">
        <v>117</v>
      </c>
      <c r="H716" s="42">
        <v>4</v>
      </c>
      <c r="I716" s="42">
        <v>1</v>
      </c>
      <c r="J716" s="71" t="s">
        <v>280</v>
      </c>
      <c r="K716" s="40"/>
      <c r="L716" s="40">
        <v>20200402</v>
      </c>
      <c r="M716" s="39">
        <v>42.491999999999997</v>
      </c>
      <c r="N716" s="39">
        <v>42.491999999999997</v>
      </c>
      <c r="O716" s="39">
        <v>0</v>
      </c>
      <c r="P716" s="39">
        <v>0</v>
      </c>
      <c r="Q716" s="39">
        <v>0</v>
      </c>
      <c r="R716" s="39">
        <v>0</v>
      </c>
    </row>
    <row r="717" spans="4:18" ht="135" x14ac:dyDescent="0.2">
      <c r="D717" s="40">
        <v>658</v>
      </c>
      <c r="E717" s="70" t="s">
        <v>450</v>
      </c>
      <c r="F717" s="43">
        <v>702000025</v>
      </c>
      <c r="G717" s="41" t="s">
        <v>117</v>
      </c>
      <c r="H717" s="42">
        <v>5</v>
      </c>
      <c r="I717" s="42">
        <v>1</v>
      </c>
      <c r="J717" s="71" t="s">
        <v>282</v>
      </c>
      <c r="K717" s="41" t="s">
        <v>281</v>
      </c>
      <c r="L717" s="40">
        <v>20201229</v>
      </c>
      <c r="M717" s="39">
        <v>402.5</v>
      </c>
      <c r="N717" s="39">
        <v>402.5</v>
      </c>
      <c r="O717" s="39">
        <v>0</v>
      </c>
      <c r="P717" s="39">
        <v>0</v>
      </c>
      <c r="Q717" s="39">
        <v>0</v>
      </c>
      <c r="R717" s="39">
        <v>0</v>
      </c>
    </row>
    <row r="718" spans="4:18" ht="56.25" x14ac:dyDescent="0.2">
      <c r="D718" s="40">
        <v>658</v>
      </c>
      <c r="E718" s="70" t="s">
        <v>450</v>
      </c>
      <c r="F718" s="43">
        <v>702000025</v>
      </c>
      <c r="G718" s="41" t="s">
        <v>117</v>
      </c>
      <c r="H718" s="42">
        <v>8</v>
      </c>
      <c r="I718" s="42">
        <v>1</v>
      </c>
      <c r="J718" s="71" t="s">
        <v>280</v>
      </c>
      <c r="K718" s="40"/>
      <c r="L718" s="40">
        <v>20200402</v>
      </c>
      <c r="M718" s="39">
        <v>42.042999999999999</v>
      </c>
      <c r="N718" s="39">
        <v>39.936</v>
      </c>
      <c r="O718" s="39">
        <v>0</v>
      </c>
      <c r="P718" s="39">
        <v>0</v>
      </c>
      <c r="Q718" s="39">
        <v>0</v>
      </c>
      <c r="R718" s="39">
        <v>0</v>
      </c>
    </row>
    <row r="719" spans="4:18" ht="56.25" x14ac:dyDescent="0.2">
      <c r="D719" s="40">
        <v>658</v>
      </c>
      <c r="E719" s="70" t="s">
        <v>450</v>
      </c>
      <c r="F719" s="43">
        <v>702000025</v>
      </c>
      <c r="G719" s="41" t="s">
        <v>117</v>
      </c>
      <c r="H719" s="42">
        <v>11</v>
      </c>
      <c r="I719" s="42">
        <v>1</v>
      </c>
      <c r="J719" s="71" t="s">
        <v>280</v>
      </c>
      <c r="K719" s="40"/>
      <c r="L719" s="40">
        <v>20200402</v>
      </c>
      <c r="M719" s="39">
        <v>99.015000000000001</v>
      </c>
      <c r="N719" s="39">
        <v>99.015000000000001</v>
      </c>
      <c r="O719" s="39">
        <v>0</v>
      </c>
      <c r="P719" s="39">
        <v>0</v>
      </c>
      <c r="Q719" s="39">
        <v>0</v>
      </c>
      <c r="R719" s="39">
        <v>0</v>
      </c>
    </row>
    <row r="720" spans="4:18" ht="22.5" x14ac:dyDescent="0.2">
      <c r="D720" s="40">
        <v>658</v>
      </c>
      <c r="E720" s="70" t="s">
        <v>450</v>
      </c>
      <c r="F720" s="43">
        <v>704010001</v>
      </c>
      <c r="G720" s="41" t="s">
        <v>110</v>
      </c>
      <c r="H720" s="42">
        <v>3</v>
      </c>
      <c r="I720" s="42">
        <v>4</v>
      </c>
      <c r="J720" s="102" t="s">
        <v>504</v>
      </c>
      <c r="K720" s="41" t="s">
        <v>276</v>
      </c>
      <c r="L720" s="40">
        <v>19971120</v>
      </c>
      <c r="M720" s="39">
        <v>8.7590000000000003</v>
      </c>
      <c r="N720" s="39">
        <v>8.7590000000000003</v>
      </c>
      <c r="O720" s="39">
        <v>4.7</v>
      </c>
      <c r="P720" s="39">
        <v>4.5999999999999996</v>
      </c>
      <c r="Q720" s="39">
        <v>4.5999999999999996</v>
      </c>
      <c r="R720" s="39">
        <v>4.5999999999999996</v>
      </c>
    </row>
    <row r="721" spans="4:18" ht="33.75" x14ac:dyDescent="0.2">
      <c r="D721" s="40">
        <v>658</v>
      </c>
      <c r="E721" s="70" t="s">
        <v>450</v>
      </c>
      <c r="F721" s="43">
        <v>704010003</v>
      </c>
      <c r="G721" s="41" t="s">
        <v>279</v>
      </c>
      <c r="H721" s="42">
        <v>2</v>
      </c>
      <c r="I721" s="42">
        <v>3</v>
      </c>
      <c r="J721" s="101" t="s">
        <v>504</v>
      </c>
      <c r="K721" s="40"/>
      <c r="L721" s="40">
        <v>19971120</v>
      </c>
      <c r="M721" s="39">
        <v>438</v>
      </c>
      <c r="N721" s="39">
        <v>438</v>
      </c>
      <c r="O721" s="39">
        <v>466.4</v>
      </c>
      <c r="P721" s="39">
        <v>466.4</v>
      </c>
      <c r="Q721" s="39">
        <v>481.2</v>
      </c>
      <c r="R721" s="39">
        <v>481.2</v>
      </c>
    </row>
    <row r="722" spans="4:18" ht="120.75" customHeight="1" x14ac:dyDescent="0.2">
      <c r="D722" s="40">
        <v>658</v>
      </c>
      <c r="E722" s="70" t="s">
        <v>450</v>
      </c>
      <c r="F722" s="43">
        <v>704010031</v>
      </c>
      <c r="G722" s="41" t="s">
        <v>278</v>
      </c>
      <c r="H722" s="42">
        <v>1</v>
      </c>
      <c r="I722" s="42">
        <v>13</v>
      </c>
      <c r="J722" s="71" t="s">
        <v>277</v>
      </c>
      <c r="K722" s="40"/>
      <c r="L722" s="40">
        <v>20200617</v>
      </c>
      <c r="M722" s="39">
        <v>67.105000000000004</v>
      </c>
      <c r="N722" s="39">
        <v>67.105000000000004</v>
      </c>
      <c r="O722" s="39">
        <v>0</v>
      </c>
      <c r="P722" s="39">
        <v>0</v>
      </c>
      <c r="Q722" s="39">
        <v>0</v>
      </c>
      <c r="R722" s="39">
        <v>0</v>
      </c>
    </row>
    <row r="723" spans="4:18" ht="45" x14ac:dyDescent="0.2">
      <c r="D723" s="40">
        <v>658</v>
      </c>
      <c r="E723" s="70" t="s">
        <v>450</v>
      </c>
      <c r="F723" s="43">
        <v>704020001</v>
      </c>
      <c r="G723" s="41" t="s">
        <v>93</v>
      </c>
      <c r="H723" s="42">
        <v>3</v>
      </c>
      <c r="I723" s="42">
        <v>4</v>
      </c>
      <c r="J723" s="102" t="s">
        <v>504</v>
      </c>
      <c r="K723" s="41" t="s">
        <v>276</v>
      </c>
      <c r="L723" s="40">
        <v>19971120</v>
      </c>
      <c r="M723" s="39">
        <v>1.304</v>
      </c>
      <c r="N723" s="39">
        <v>1.304</v>
      </c>
      <c r="O723" s="39">
        <v>0.3</v>
      </c>
      <c r="P723" s="39">
        <v>1.4</v>
      </c>
      <c r="Q723" s="39">
        <v>1.4</v>
      </c>
      <c r="R723" s="39">
        <v>1.4</v>
      </c>
    </row>
    <row r="724" spans="4:18" ht="45" x14ac:dyDescent="0.2">
      <c r="D724" s="40">
        <v>658</v>
      </c>
      <c r="E724" s="70" t="s">
        <v>450</v>
      </c>
      <c r="F724" s="43">
        <v>704020002</v>
      </c>
      <c r="G724" s="41" t="s">
        <v>89</v>
      </c>
      <c r="H724" s="42">
        <v>3</v>
      </c>
      <c r="I724" s="42">
        <v>4</v>
      </c>
      <c r="J724" s="102" t="s">
        <v>504</v>
      </c>
      <c r="K724" s="41" t="s">
        <v>276</v>
      </c>
      <c r="L724" s="40">
        <v>19971120</v>
      </c>
      <c r="M724" s="39">
        <v>1.095</v>
      </c>
      <c r="N724" s="39">
        <v>1.095</v>
      </c>
      <c r="O724" s="39">
        <v>1.1000000000000001</v>
      </c>
      <c r="P724" s="39">
        <v>0</v>
      </c>
      <c r="Q724" s="39">
        <v>0</v>
      </c>
      <c r="R724" s="39">
        <v>0</v>
      </c>
    </row>
    <row r="725" spans="4:18" ht="157.5" x14ac:dyDescent="0.2">
      <c r="D725" s="40">
        <v>658</v>
      </c>
      <c r="E725" s="70" t="s">
        <v>450</v>
      </c>
      <c r="F725" s="43">
        <v>704020054</v>
      </c>
      <c r="G725" s="41" t="s">
        <v>61</v>
      </c>
      <c r="H725" s="42">
        <v>4</v>
      </c>
      <c r="I725" s="42">
        <v>5</v>
      </c>
      <c r="J725" s="100" t="s">
        <v>558</v>
      </c>
      <c r="K725" s="41" t="s">
        <v>275</v>
      </c>
      <c r="L725" s="40">
        <v>20070101</v>
      </c>
      <c r="M725" s="39">
        <v>54</v>
      </c>
      <c r="N725" s="39">
        <v>54</v>
      </c>
      <c r="O725" s="39">
        <v>100</v>
      </c>
      <c r="P725" s="39">
        <v>0</v>
      </c>
      <c r="Q725" s="39">
        <v>0</v>
      </c>
      <c r="R725" s="39">
        <v>0</v>
      </c>
    </row>
    <row r="726" spans="4:18" ht="247.5" x14ac:dyDescent="0.2">
      <c r="D726" s="40">
        <v>658</v>
      </c>
      <c r="E726" s="70" t="s">
        <v>450</v>
      </c>
      <c r="F726" s="43">
        <v>704020082</v>
      </c>
      <c r="G726" s="41" t="s">
        <v>51</v>
      </c>
      <c r="H726" s="42">
        <v>6</v>
      </c>
      <c r="I726" s="42">
        <v>5</v>
      </c>
      <c r="J726" s="71" t="s">
        <v>559</v>
      </c>
      <c r="K726" s="41" t="s">
        <v>31</v>
      </c>
      <c r="L726" s="40">
        <v>20161117</v>
      </c>
      <c r="M726" s="39">
        <v>1.2350000000000001</v>
      </c>
      <c r="N726" s="39">
        <v>1.22</v>
      </c>
      <c r="O726" s="39">
        <v>1.2</v>
      </c>
      <c r="P726" s="39">
        <v>1.2</v>
      </c>
      <c r="Q726" s="39">
        <v>1.2</v>
      </c>
      <c r="R726" s="39">
        <v>1.2</v>
      </c>
    </row>
    <row r="727" spans="4:18" ht="67.5" x14ac:dyDescent="0.2">
      <c r="D727" s="40">
        <v>658</v>
      </c>
      <c r="E727" s="70" t="s">
        <v>450</v>
      </c>
      <c r="F727" s="43">
        <v>706021001</v>
      </c>
      <c r="G727" s="41" t="s">
        <v>274</v>
      </c>
      <c r="H727" s="42">
        <v>1</v>
      </c>
      <c r="I727" s="42">
        <v>4</v>
      </c>
      <c r="J727" s="71" t="s">
        <v>272</v>
      </c>
      <c r="K727" s="41" t="s">
        <v>271</v>
      </c>
      <c r="L727" s="40">
        <v>20100101</v>
      </c>
      <c r="M727" s="39">
        <v>574.1</v>
      </c>
      <c r="N727" s="39">
        <v>574.1</v>
      </c>
      <c r="O727" s="39">
        <v>551.6</v>
      </c>
      <c r="P727" s="39">
        <v>0</v>
      </c>
      <c r="Q727" s="39">
        <v>0</v>
      </c>
      <c r="R727" s="39">
        <v>0</v>
      </c>
    </row>
    <row r="728" spans="4:18" ht="101.25" x14ac:dyDescent="0.2">
      <c r="D728" s="40">
        <v>658</v>
      </c>
      <c r="E728" s="70" t="s">
        <v>450</v>
      </c>
      <c r="F728" s="43">
        <v>706021007</v>
      </c>
      <c r="G728" s="41" t="s">
        <v>273</v>
      </c>
      <c r="H728" s="42">
        <v>4</v>
      </c>
      <c r="I728" s="42">
        <v>12</v>
      </c>
      <c r="J728" s="71" t="s">
        <v>272</v>
      </c>
      <c r="K728" s="41" t="s">
        <v>271</v>
      </c>
      <c r="L728" s="40">
        <v>20100101</v>
      </c>
      <c r="M728" s="39">
        <v>4767.28</v>
      </c>
      <c r="N728" s="39">
        <v>1653.998</v>
      </c>
      <c r="O728" s="39">
        <v>367.28</v>
      </c>
      <c r="P728" s="39">
        <v>0</v>
      </c>
      <c r="Q728" s="39">
        <v>0</v>
      </c>
      <c r="R728" s="39">
        <v>0</v>
      </c>
    </row>
    <row r="729" spans="4:18" ht="101.25" x14ac:dyDescent="0.2">
      <c r="D729" s="40">
        <v>658</v>
      </c>
      <c r="E729" s="70" t="s">
        <v>450</v>
      </c>
      <c r="F729" s="43">
        <v>706021007</v>
      </c>
      <c r="G729" s="41" t="s">
        <v>273</v>
      </c>
      <c r="H729" s="42">
        <v>5</v>
      </c>
      <c r="I729" s="42">
        <v>1</v>
      </c>
      <c r="J729" s="71" t="s">
        <v>272</v>
      </c>
      <c r="K729" s="41" t="s">
        <v>271</v>
      </c>
      <c r="L729" s="40">
        <v>20100101</v>
      </c>
      <c r="M729" s="39">
        <v>6205.857</v>
      </c>
      <c r="N729" s="39">
        <v>6113.808</v>
      </c>
      <c r="O729" s="39">
        <v>8372.973</v>
      </c>
      <c r="P729" s="39">
        <v>0</v>
      </c>
      <c r="Q729" s="39">
        <v>0</v>
      </c>
      <c r="R729" s="39">
        <v>0</v>
      </c>
    </row>
    <row r="730" spans="4:18" ht="101.25" x14ac:dyDescent="0.2">
      <c r="D730" s="40">
        <v>658</v>
      </c>
      <c r="E730" s="70" t="s">
        <v>450</v>
      </c>
      <c r="F730" s="43">
        <v>706021007</v>
      </c>
      <c r="G730" s="41" t="s">
        <v>273</v>
      </c>
      <c r="H730" s="42">
        <v>5</v>
      </c>
      <c r="I730" s="42">
        <v>2</v>
      </c>
      <c r="J730" s="71" t="s">
        <v>272</v>
      </c>
      <c r="K730" s="41" t="s">
        <v>271</v>
      </c>
      <c r="L730" s="40">
        <v>20100101</v>
      </c>
      <c r="M730" s="39">
        <v>110293.44</v>
      </c>
      <c r="N730" s="39">
        <v>100449.976</v>
      </c>
      <c r="O730" s="39">
        <v>78202.555999999997</v>
      </c>
      <c r="P730" s="39">
        <v>30496.312999999998</v>
      </c>
      <c r="Q730" s="39">
        <v>19901.262999999999</v>
      </c>
      <c r="R730" s="39">
        <v>19901.262999999999</v>
      </c>
    </row>
    <row r="731" spans="4:18" ht="101.25" x14ac:dyDescent="0.2">
      <c r="D731" s="40">
        <v>658</v>
      </c>
      <c r="E731" s="70" t="s">
        <v>450</v>
      </c>
      <c r="F731" s="43">
        <v>706021007</v>
      </c>
      <c r="G731" s="41" t="s">
        <v>273</v>
      </c>
      <c r="H731" s="42">
        <v>5</v>
      </c>
      <c r="I731" s="42">
        <v>3</v>
      </c>
      <c r="J731" s="71" t="s">
        <v>272</v>
      </c>
      <c r="K731" s="41" t="s">
        <v>271</v>
      </c>
      <c r="L731" s="40">
        <v>20100101</v>
      </c>
      <c r="M731" s="39">
        <v>68.111999999999995</v>
      </c>
      <c r="N731" s="39">
        <v>68.111999999999995</v>
      </c>
      <c r="O731" s="39">
        <v>0</v>
      </c>
      <c r="P731" s="39">
        <v>0</v>
      </c>
      <c r="Q731" s="39">
        <v>0</v>
      </c>
      <c r="R731" s="39">
        <v>0</v>
      </c>
    </row>
    <row r="732" spans="4:18" ht="104.25" customHeight="1" x14ac:dyDescent="0.2">
      <c r="D732" s="40">
        <v>658</v>
      </c>
      <c r="E732" s="70" t="s">
        <v>450</v>
      </c>
      <c r="F732" s="43">
        <v>706021007</v>
      </c>
      <c r="G732" s="41" t="s">
        <v>273</v>
      </c>
      <c r="H732" s="42">
        <v>6</v>
      </c>
      <c r="I732" s="42">
        <v>5</v>
      </c>
      <c r="J732" s="71" t="s">
        <v>272</v>
      </c>
      <c r="K732" s="41" t="s">
        <v>271</v>
      </c>
      <c r="L732" s="40">
        <v>20100101</v>
      </c>
      <c r="M732" s="39">
        <v>0</v>
      </c>
      <c r="N732" s="39">
        <v>0</v>
      </c>
      <c r="O732" s="39">
        <v>1525.798</v>
      </c>
      <c r="P732" s="39">
        <v>0</v>
      </c>
      <c r="Q732" s="39">
        <v>0</v>
      </c>
      <c r="R732" s="39">
        <v>0</v>
      </c>
    </row>
    <row r="733" spans="4:18" ht="37.5" customHeight="1" x14ac:dyDescent="0.2">
      <c r="D733" s="40">
        <v>658</v>
      </c>
      <c r="E733" s="70" t="s">
        <v>450</v>
      </c>
      <c r="F733" s="43">
        <v>707000000</v>
      </c>
      <c r="G733" s="41" t="s">
        <v>270</v>
      </c>
      <c r="H733" s="42">
        <v>1</v>
      </c>
      <c r="I733" s="42">
        <v>13</v>
      </c>
      <c r="J733" s="101" t="s">
        <v>560</v>
      </c>
      <c r="K733" s="41" t="s">
        <v>269</v>
      </c>
      <c r="L733" s="40">
        <v>19980731</v>
      </c>
      <c r="M733" s="39">
        <v>0</v>
      </c>
      <c r="N733" s="39">
        <v>0</v>
      </c>
      <c r="O733" s="39">
        <v>0</v>
      </c>
      <c r="P733" s="39">
        <v>3044.4</v>
      </c>
      <c r="Q733" s="39">
        <v>5707.2</v>
      </c>
      <c r="R733" s="39">
        <v>5707.2</v>
      </c>
    </row>
    <row r="734" spans="4:18" x14ac:dyDescent="0.2">
      <c r="D734" s="38"/>
      <c r="E734" s="38"/>
      <c r="F734" s="38"/>
      <c r="G734" s="46" t="s">
        <v>451</v>
      </c>
      <c r="H734" s="46"/>
      <c r="I734" s="46"/>
      <c r="J734" s="46"/>
      <c r="K734" s="46"/>
      <c r="L734" s="47"/>
      <c r="M734" s="19">
        <f>M744</f>
        <v>1617744.514</v>
      </c>
      <c r="N734" s="19">
        <f>N744</f>
        <v>1213060.6119999997</v>
      </c>
      <c r="O734" s="19">
        <v>1404680.32</v>
      </c>
      <c r="P734" s="19">
        <v>797531.02500000002</v>
      </c>
      <c r="Q734" s="19">
        <v>788101.67599999998</v>
      </c>
      <c r="R734" s="19">
        <v>782711.11600000004</v>
      </c>
    </row>
    <row r="735" spans="4:18" x14ac:dyDescent="0.2">
      <c r="D735" s="45"/>
      <c r="E735" s="45"/>
      <c r="F735" s="45"/>
      <c r="G735" s="48" t="s">
        <v>452</v>
      </c>
      <c r="H735" s="48"/>
      <c r="I735" s="48"/>
      <c r="J735" s="48"/>
      <c r="K735" s="48"/>
      <c r="L735" s="48"/>
      <c r="M735" s="49">
        <f>M734+M276-0.002</f>
        <v>7627916.2469999995</v>
      </c>
      <c r="N735" s="49">
        <f>N734+N276-0.003</f>
        <v>6476436.8379999995</v>
      </c>
      <c r="O735" s="49">
        <f t="shared" ref="O735:R735" si="79">O734+O276</f>
        <v>7029926.6410000008</v>
      </c>
      <c r="P735" s="49">
        <f t="shared" si="79"/>
        <v>5111670.2249999996</v>
      </c>
      <c r="Q735" s="49">
        <f t="shared" si="79"/>
        <v>5096395.9759999989</v>
      </c>
      <c r="R735" s="49">
        <f t="shared" si="79"/>
        <v>5091005.4160000002</v>
      </c>
    </row>
    <row r="736" spans="4:18" hidden="1" x14ac:dyDescent="0.2">
      <c r="L736" s="17">
        <v>651</v>
      </c>
      <c r="M736" s="44">
        <f>SUM(M288:M360)</f>
        <v>395898.88600000006</v>
      </c>
      <c r="N736" s="44">
        <f>SUM(N288:N360)</f>
        <v>300741.592</v>
      </c>
    </row>
    <row r="737" spans="12:14" hidden="1" x14ac:dyDescent="0.2">
      <c r="L737" s="17">
        <v>652</v>
      </c>
      <c r="M737" s="44">
        <f>SUM(M361:M437)</f>
        <v>251153.68099999998</v>
      </c>
      <c r="N737" s="44">
        <f>SUM(N361:N437)</f>
        <v>228744.12699999992</v>
      </c>
    </row>
    <row r="738" spans="12:14" hidden="1" x14ac:dyDescent="0.2">
      <c r="L738" s="17">
        <v>653</v>
      </c>
      <c r="M738" s="44">
        <f>SUM(M438:M487)</f>
        <v>71589.821000000011</v>
      </c>
      <c r="N738" s="44">
        <f>SUM(N438:N487)</f>
        <v>63387.853999999992</v>
      </c>
    </row>
    <row r="739" spans="12:14" hidden="1" x14ac:dyDescent="0.2">
      <c r="L739" s="17">
        <v>654</v>
      </c>
      <c r="M739" s="44">
        <f>SUM(M488:M532)</f>
        <v>98702.13</v>
      </c>
      <c r="N739" s="44">
        <f>SUM(N488:N532)</f>
        <v>91206.454999999987</v>
      </c>
    </row>
    <row r="740" spans="12:14" hidden="1" x14ac:dyDescent="0.2">
      <c r="L740" s="17">
        <v>655</v>
      </c>
      <c r="M740" s="44">
        <f>SUM(M533:M579)</f>
        <v>159658.166</v>
      </c>
      <c r="N740" s="44">
        <f>SUM(N533:N579)</f>
        <v>48068.276000000005</v>
      </c>
    </row>
    <row r="741" spans="12:14" hidden="1" x14ac:dyDescent="0.2">
      <c r="L741" s="17">
        <v>656</v>
      </c>
      <c r="M741" s="44">
        <f>SUM(M580:M627)</f>
        <v>86474.431000000011</v>
      </c>
      <c r="N741" s="44">
        <f>SUM(N580:N627)</f>
        <v>83506.562000000005</v>
      </c>
    </row>
    <row r="742" spans="12:14" hidden="1" x14ac:dyDescent="0.2">
      <c r="L742" s="17">
        <v>657</v>
      </c>
      <c r="M742" s="44">
        <f>SUM(M628:M675)</f>
        <v>311352.80300000001</v>
      </c>
      <c r="N742" s="44">
        <f>SUM(N628:N675)</f>
        <v>181344.55800000002</v>
      </c>
    </row>
    <row r="743" spans="12:14" hidden="1" x14ac:dyDescent="0.2">
      <c r="L743" s="17">
        <v>658</v>
      </c>
      <c r="M743" s="44">
        <f>SUM(M676:M733)</f>
        <v>242914.59600000002</v>
      </c>
      <c r="N743" s="44">
        <f>SUM(N676:N733)</f>
        <v>216061.18799999997</v>
      </c>
    </row>
    <row r="744" spans="12:14" hidden="1" x14ac:dyDescent="0.2">
      <c r="M744" s="44">
        <f>SUM(M736:M743)</f>
        <v>1617744.514</v>
      </c>
      <c r="N744" s="44">
        <f>SUM(N736:N743)</f>
        <v>1213060.6119999997</v>
      </c>
    </row>
  </sheetData>
  <autoFilter ref="A13:S280"/>
  <customSheetViews>
    <customSheetView guid="{A815C8EF-F500-439D-AE2D-1EA45DE69CA7}" scale="90" showPageBreaks="1" showGridLines="0" fitToPage="1" showAutoFilter="1" hiddenRows="1" hiddenColumns="1">
      <pane xSplit="7" ySplit="13" topLeftCell="L92" activePane="bottomRight" state="frozen"/>
      <selection pane="bottomRight" activeCell="N92" sqref="N92"/>
      <pageMargins left="0.35433070866141736" right="0.35433070866141736" top="0.78740157480314965" bottom="0.78740157480314965" header="0.51181102362204722" footer="0.51181102362204722"/>
      <printOptions horizontalCentered="1" gridLines="1"/>
      <pageSetup scale="49" fitToHeight="19" orientation="landscape" verticalDpi="0" r:id="rId1"/>
      <headerFooter alignWithMargins="0">
        <oddFooter>&amp;CСтраница &amp;P</oddFooter>
      </headerFooter>
      <autoFilter ref="A14:T288">
        <filterColumn colId="7" showButton="0"/>
      </autoFilter>
    </customSheetView>
  </customSheetViews>
  <mergeCells count="207">
    <mergeCell ref="D101:D102"/>
    <mergeCell ref="E101:E102"/>
    <mergeCell ref="F101:F102"/>
    <mergeCell ref="G101:G102"/>
    <mergeCell ref="K101:K102"/>
    <mergeCell ref="L101:L102"/>
    <mergeCell ref="J101:J102"/>
    <mergeCell ref="D99:D100"/>
    <mergeCell ref="E99:E100"/>
    <mergeCell ref="F99:F100"/>
    <mergeCell ref="L96:L97"/>
    <mergeCell ref="K75:K76"/>
    <mergeCell ref="L75:L76"/>
    <mergeCell ref="D94:D95"/>
    <mergeCell ref="E94:E95"/>
    <mergeCell ref="F94:F95"/>
    <mergeCell ref="G94:G95"/>
    <mergeCell ref="L99:L100"/>
    <mergeCell ref="J99:J100"/>
    <mergeCell ref="K184:K185"/>
    <mergeCell ref="L184:L185"/>
    <mergeCell ref="D184:D185"/>
    <mergeCell ref="E184:E185"/>
    <mergeCell ref="F184:F185"/>
    <mergeCell ref="G184:G185"/>
    <mergeCell ref="J184:J185"/>
    <mergeCell ref="K159:K162"/>
    <mergeCell ref="L159:L162"/>
    <mergeCell ref="D175:D177"/>
    <mergeCell ref="E175:E177"/>
    <mergeCell ref="F175:F177"/>
    <mergeCell ref="G175:G177"/>
    <mergeCell ref="J175:J177"/>
    <mergeCell ref="K175:K177"/>
    <mergeCell ref="L175:L177"/>
    <mergeCell ref="D159:D162"/>
    <mergeCell ref="D171:D174"/>
    <mergeCell ref="D182:D183"/>
    <mergeCell ref="G159:G162"/>
    <mergeCell ref="J159:J162"/>
    <mergeCell ref="H165:I165"/>
    <mergeCell ref="H167:I167"/>
    <mergeCell ref="H178:I178"/>
    <mergeCell ref="G99:G100"/>
    <mergeCell ref="K99:K100"/>
    <mergeCell ref="H252:I252"/>
    <mergeCell ref="H254:I254"/>
    <mergeCell ref="H274:I274"/>
    <mergeCell ref="H256:I256"/>
    <mergeCell ref="H258:I258"/>
    <mergeCell ref="H260:I260"/>
    <mergeCell ref="H238:I238"/>
    <mergeCell ref="H244:I244"/>
    <mergeCell ref="H246:I246"/>
    <mergeCell ref="H248:I248"/>
    <mergeCell ref="H250:I250"/>
    <mergeCell ref="H228:I228"/>
    <mergeCell ref="H230:I230"/>
    <mergeCell ref="H232:I232"/>
    <mergeCell ref="H234:I234"/>
    <mergeCell ref="H236:I236"/>
    <mergeCell ref="H218:I218"/>
    <mergeCell ref="H220:I220"/>
    <mergeCell ref="H222:I222"/>
    <mergeCell ref="H224:I224"/>
    <mergeCell ref="H226:I226"/>
    <mergeCell ref="H208:I208"/>
    <mergeCell ref="H210:I210"/>
    <mergeCell ref="H212:I212"/>
    <mergeCell ref="H214:I214"/>
    <mergeCell ref="H216:I216"/>
    <mergeCell ref="H188:I188"/>
    <mergeCell ref="H190:I190"/>
    <mergeCell ref="H192:I192"/>
    <mergeCell ref="H194:I194"/>
    <mergeCell ref="H201:I201"/>
    <mergeCell ref="H186:I186"/>
    <mergeCell ref="H142:I142"/>
    <mergeCell ref="H144:I144"/>
    <mergeCell ref="H150:I150"/>
    <mergeCell ref="H152:I152"/>
    <mergeCell ref="H154:I154"/>
    <mergeCell ref="H120:I120"/>
    <mergeCell ref="H123:I123"/>
    <mergeCell ref="H125:I125"/>
    <mergeCell ref="H128:I128"/>
    <mergeCell ref="H137:I137"/>
    <mergeCell ref="D7:R7"/>
    <mergeCell ref="D8:R8"/>
    <mergeCell ref="H14:I14"/>
    <mergeCell ref="H20:I20"/>
    <mergeCell ref="H27:I27"/>
    <mergeCell ref="D38:D39"/>
    <mergeCell ref="E38:E39"/>
    <mergeCell ref="J38:J39"/>
    <mergeCell ref="F38:F39"/>
    <mergeCell ref="G38:G39"/>
    <mergeCell ref="K38:K39"/>
    <mergeCell ref="L38:L39"/>
    <mergeCell ref="G25:G26"/>
    <mergeCell ref="J25:J26"/>
    <mergeCell ref="K25:K26"/>
    <mergeCell ref="L25:L26"/>
    <mergeCell ref="F25:F26"/>
    <mergeCell ref="M10:R10"/>
    <mergeCell ref="P11:P12"/>
    <mergeCell ref="H10:I11"/>
    <mergeCell ref="Q11:R11"/>
    <mergeCell ref="D10:E11"/>
    <mergeCell ref="J11:J12"/>
    <mergeCell ref="K11:K12"/>
    <mergeCell ref="L11:L12"/>
    <mergeCell ref="J10:L10"/>
    <mergeCell ref="L182:L183"/>
    <mergeCell ref="L171:L174"/>
    <mergeCell ref="E171:E174"/>
    <mergeCell ref="F171:F174"/>
    <mergeCell ref="G171:G174"/>
    <mergeCell ref="J171:J174"/>
    <mergeCell ref="K171:K174"/>
    <mergeCell ref="H180:I180"/>
    <mergeCell ref="H49:I49"/>
    <mergeCell ref="H51:I51"/>
    <mergeCell ref="H58:I58"/>
    <mergeCell ref="H63:I63"/>
    <mergeCell ref="H98:I98"/>
    <mergeCell ref="H103:I103"/>
    <mergeCell ref="H107:I107"/>
    <mergeCell ref="H67:I67"/>
    <mergeCell ref="H69:I69"/>
    <mergeCell ref="E182:E183"/>
    <mergeCell ref="F182:F183"/>
    <mergeCell ref="G182:G183"/>
    <mergeCell ref="J182:J183"/>
    <mergeCell ref="K182:K183"/>
    <mergeCell ref="B10:B12"/>
    <mergeCell ref="G10:G12"/>
    <mergeCell ref="F10:F12"/>
    <mergeCell ref="H29:I29"/>
    <mergeCell ref="H31:I31"/>
    <mergeCell ref="H33:I33"/>
    <mergeCell ref="H35:I35"/>
    <mergeCell ref="H42:I42"/>
    <mergeCell ref="H45:I45"/>
    <mergeCell ref="E25:E26"/>
    <mergeCell ref="D25:D26"/>
    <mergeCell ref="J115:J116"/>
    <mergeCell ref="K115:K116"/>
    <mergeCell ref="J117:J119"/>
    <mergeCell ref="H111:I111"/>
    <mergeCell ref="H71:I71"/>
    <mergeCell ref="H73:I73"/>
    <mergeCell ref="H78:I78"/>
    <mergeCell ref="H114:I114"/>
    <mergeCell ref="H81:I81"/>
    <mergeCell ref="H85:I85"/>
    <mergeCell ref="H88:I88"/>
    <mergeCell ref="H90:I90"/>
    <mergeCell ref="H92:I92"/>
    <mergeCell ref="L266:L268"/>
    <mergeCell ref="D266:D268"/>
    <mergeCell ref="E266:E268"/>
    <mergeCell ref="F266:F268"/>
    <mergeCell ref="G266:G268"/>
    <mergeCell ref="D104:D105"/>
    <mergeCell ref="E104:E105"/>
    <mergeCell ref="F104:F105"/>
    <mergeCell ref="G104:G105"/>
    <mergeCell ref="J104:J105"/>
    <mergeCell ref="K104:K105"/>
    <mergeCell ref="L104:L105"/>
    <mergeCell ref="J266:J268"/>
    <mergeCell ref="K266:K268"/>
    <mergeCell ref="D117:D119"/>
    <mergeCell ref="E117:E119"/>
    <mergeCell ref="F117:F119"/>
    <mergeCell ref="E159:E162"/>
    <mergeCell ref="F159:F162"/>
    <mergeCell ref="D115:D116"/>
    <mergeCell ref="E115:E116"/>
    <mergeCell ref="F115:F116"/>
    <mergeCell ref="G115:G116"/>
    <mergeCell ref="G117:G119"/>
    <mergeCell ref="K117:K119"/>
    <mergeCell ref="L115:L116"/>
    <mergeCell ref="L117:L119"/>
    <mergeCell ref="F55:F57"/>
    <mergeCell ref="G55:G57"/>
    <mergeCell ref="D55:D57"/>
    <mergeCell ref="E55:E57"/>
    <mergeCell ref="J55:J57"/>
    <mergeCell ref="K55:K57"/>
    <mergeCell ref="L55:L57"/>
    <mergeCell ref="J75:J76"/>
    <mergeCell ref="J96:J97"/>
    <mergeCell ref="K96:K97"/>
    <mergeCell ref="J94:J95"/>
    <mergeCell ref="K94:K95"/>
    <mergeCell ref="L94:L95"/>
    <mergeCell ref="D96:D97"/>
    <mergeCell ref="E96:E97"/>
    <mergeCell ref="F96:F97"/>
    <mergeCell ref="G96:G97"/>
    <mergeCell ref="D75:D76"/>
    <mergeCell ref="E75:E76"/>
    <mergeCell ref="F75:F76"/>
    <mergeCell ref="G75:G76"/>
  </mergeCells>
  <printOptions horizontalCentered="1" gridLines="1"/>
  <pageMargins left="0.35433070866141736" right="0.35433070866141736" top="0.78740157480314965" bottom="0.78740157480314965" header="0.51181102362204722" footer="0.51181102362204722"/>
  <pageSetup scale="18" fitToHeight="19" orientation="landscape" r:id="rId2"/>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Расх. обязательства_1</vt:lpstr>
      <vt:lpstr>'Расх. обязательства_1'!Заголовки_для_печати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Феоктистова Татьяна Павловна</dc:creator>
  <cp:lastModifiedBy>Маликова Светлана Сергеевна</cp:lastModifiedBy>
  <cp:lastPrinted>2021-11-15T06:33:49Z</cp:lastPrinted>
  <dcterms:created xsi:type="dcterms:W3CDTF">2021-06-28T04:41:44Z</dcterms:created>
  <dcterms:modified xsi:type="dcterms:W3CDTF">2021-11-16T12:17:22Z</dcterms:modified>
</cp:coreProperties>
</file>